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90" yWindow="65386" windowWidth="10815" windowHeight="9975" tabRatio="966" activeTab="4"/>
  </bookViews>
  <sheets>
    <sheet name="Polročná_správa" sheetId="1" r:id="rId1"/>
    <sheet name="P2Súvaha- aktíva" sheetId="2" r:id="rId2"/>
    <sheet name="P3Súvaha-pasíva" sheetId="3" r:id="rId3"/>
    <sheet name="P4Výkaz ziskov a strát" sheetId="4" r:id="rId4"/>
    <sheet name="P7CASH FLOW-Nepriama metóda" sheetId="5" r:id="rId5"/>
  </sheets>
  <definedNames>
    <definedName name="Z_72A159F0_CD47_49FC_BA77_706C09DCC43F_.wvu.Cols" localSheetId="0" hidden="1">'Polročná_správa'!#REF!</definedName>
  </definedNames>
  <calcPr fullCalcOnLoad="1"/>
</workbook>
</file>

<file path=xl/sharedStrings.xml><?xml version="1.0" encoding="utf-8"?>
<sst xmlns="http://schemas.openxmlformats.org/spreadsheetml/2006/main" count="963" uniqueCount="789">
  <si>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</si>
  <si>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</si>
  <si>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</si>
  <si>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</si>
  <si>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</si>
  <si>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</si>
  <si>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</si>
  <si>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</si>
  <si>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</si>
  <si>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Časť 2. Účtovná závierka</t>
  </si>
  <si>
    <t>Príloha č. 2 (P2Súvaha-aktíva)</t>
  </si>
  <si>
    <t>Príloha č. 3 (P3Súvaha-pasíva)</t>
  </si>
  <si>
    <t>Príloha č. 6 (P6CASH-FLOW-Priama metóda)</t>
  </si>
  <si>
    <t>Príloha č. 7 (P7CASH FLOW-Nepriama metóda)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</si>
  <si>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</si>
  <si>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</si>
  <si>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</si>
  <si>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</si>
  <si>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</si>
  <si>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</si>
  <si>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B.15.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</si>
  <si>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</si>
  <si>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</si>
  <si>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Ostatné príjmy vzťahujúce sa na investičnú činnosť  (+)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</si>
  <si>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</si>
  <si>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§ 35 ods. 3 zákona o burze</t>
  </si>
  <si>
    <t>Peňažné toky vo  vlastnom  imaní (súčet C. 1. 1. až C. 1. 8.)</t>
  </si>
  <si>
    <t>Príjmy z upísaných akcií a obchodných podielov (+)</t>
  </si>
  <si>
    <t>Účtovná závierka-základné údaje</t>
  </si>
  <si>
    <t>Nedokončená výroba a polotovary vlastnej výroby</t>
  </si>
  <si>
    <t>Daňové pohľadávky a dotácie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</si>
  <si>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</si>
  <si>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</si>
  <si>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</si>
  <si>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</si>
  <si>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Výsledok hospodárenia za účtovné obdobie po zdanení</t>
  </si>
  <si>
    <t>116</t>
  </si>
  <si>
    <t>B.V.</t>
  </si>
  <si>
    <t>122</t>
  </si>
  <si>
    <t>123</t>
  </si>
  <si>
    <t>120</t>
  </si>
  <si>
    <t>Výdavky budúcich období dlhodobé</t>
  </si>
  <si>
    <t>Výdavky budúcich období krátkodobé</t>
  </si>
  <si>
    <t>Výnosy budúcich období dlhodobé</t>
  </si>
  <si>
    <t>Výnosy budúcich období krátkodobé</t>
  </si>
  <si>
    <t>Súvaha priebežnej účtovnej závierky-pasíva (v celých eurách)</t>
  </si>
  <si>
    <t>Výkaz ziskov a strát  priebežnej účtovnej závierky (v celých eurách)</t>
  </si>
  <si>
    <t xml:space="preserve">Skutočnosť </t>
  </si>
  <si>
    <t>bežné účtovné obdobie</t>
  </si>
  <si>
    <t>C. 1.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</si>
  <si>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</si>
  <si>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</si>
  <si>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</si>
  <si>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</si>
  <si>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</si>
  <si>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</si>
  <si>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</si>
  <si>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</si>
  <si>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</si>
  <si>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</si>
  <si>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</si>
  <si>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</si>
  <si>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</si>
  <si>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</si>
  <si>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</si>
  <si>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</si>
  <si>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58</t>
  </si>
  <si>
    <t>59</t>
  </si>
  <si>
    <t>Výsledok hospodárenia za účtovné obdobie pred zdanením</t>
  </si>
  <si>
    <t>60</t>
  </si>
  <si>
    <t>Predmet podnikania:</t>
  </si>
  <si>
    <t>Príjmy z úhrady straty spoločníkmi (+)</t>
  </si>
  <si>
    <t>Výdavky z  iných dôvodov, ktoré súvisia so znížením vlastného imania (-)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</si>
  <si>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</si>
  <si>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</si>
  <si>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</si>
  <si>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</si>
  <si>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</si>
  <si>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</si>
  <si>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</si>
  <si>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</si>
  <si>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</si>
  <si>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</si>
  <si>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</si>
  <si>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</si>
  <si>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</si>
  <si>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</si>
  <si>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</si>
  <si>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</si>
  <si>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</si>
  <si>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Výdavky na dlhodobé pôžičky poskytnuté účtovnou jednotkou inej účtovnej jednotke,  ktorá je súčasťou konsolidovaného celku (-)</t>
  </si>
  <si>
    <t>Pohľadávky za upísané vlastné imanie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</si>
  <si>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</si>
  <si>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</si>
  <si>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</si>
  <si>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</si>
  <si>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</si>
  <si>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</si>
  <si>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Výdavky na daň z príjmov účtovnej jednotky, s výnimkou tých, ktoré sa začleňujú do investičných činností alebo finančných činností (-/+)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</si>
  <si>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</si>
  <si>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</si>
  <si>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</si>
  <si>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</si>
  <si>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</si>
  <si>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</si>
  <si>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</si>
  <si>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</si>
  <si>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</si>
  <si>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</si>
  <si>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Dlhodobý finančný majetok súčet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</si>
  <si>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</si>
  <si>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</si>
  <si>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</si>
  <si>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</si>
  <si>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</si>
  <si>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</si>
  <si>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</si>
  <si>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</si>
  <si>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</si>
  <si>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</si>
  <si>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</si>
  <si>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Čisté  peňažné  toky  z investičnej  činnosti  (súčet B. 1. až B. 19.)</t>
  </si>
  <si>
    <t>Obstarávaný krátkodobý finančný majetok</t>
  </si>
  <si>
    <t>Označ.</t>
  </si>
  <si>
    <t>Spolu majetok</t>
  </si>
  <si>
    <t>Neobežný majetok</t>
  </si>
  <si>
    <t>Dlhodobý hmotný majetok súčet</t>
  </si>
  <si>
    <t>Obežný majetok</t>
  </si>
  <si>
    <t>STRANA AKTÍV</t>
  </si>
  <si>
    <t>Brutto</t>
  </si>
  <si>
    <t>Korekcia</t>
  </si>
  <si>
    <t>Netto</t>
  </si>
  <si>
    <t>Bezprostredne predchádzajúce obdobie od do:</t>
  </si>
  <si>
    <t>Za obdobie od do:</t>
  </si>
  <si>
    <t>Číslo riadku</t>
  </si>
  <si>
    <t>2.</t>
  </si>
  <si>
    <t>8.</t>
  </si>
  <si>
    <t>9.</t>
  </si>
  <si>
    <t>POLROČNÁ SPRÁVA</t>
  </si>
  <si>
    <t>Informačná povinnosť za polrok:</t>
  </si>
  <si>
    <t>Základné imanie</t>
  </si>
  <si>
    <t>Zmena základného imania</t>
  </si>
  <si>
    <t>Emisné ážio</t>
  </si>
  <si>
    <t>Oceňovacie rozdiely z precenenia majetku a záväzkov</t>
  </si>
  <si>
    <t>Oceňovacie rozdiely z kapitálových účastín</t>
  </si>
  <si>
    <t>Nerozdelený zisk minulých rokov</t>
  </si>
  <si>
    <t>Neuhradená strata minulých rokov</t>
  </si>
  <si>
    <t>Dlhodobé prijaté preddavky</t>
  </si>
  <si>
    <t>Záväzky zo sociálneho fondu</t>
  </si>
  <si>
    <t>Odložený daňový záväzok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</si>
  <si>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</si>
  <si>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</si>
  <si>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</si>
  <si>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</si>
  <si>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</si>
  <si>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</si>
  <si>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</si>
  <si>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</si>
  <si>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</si>
  <si>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Tržby z predaja tovaru</t>
  </si>
  <si>
    <t>Náklady vynaložené na obstaranie predaného tovaru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</si>
  <si>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</si>
  <si>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</si>
  <si>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</si>
  <si>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</si>
  <si>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</si>
  <si>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</si>
  <si>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</si>
  <si>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</si>
  <si>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Zostatková cena predaného dlhodobého majetku a predaného materialu</t>
  </si>
  <si>
    <t>Ostatné výnosy z hospodárskej činnosti</t>
  </si>
  <si>
    <t>Ostatné náklady na hospodársku činnosť</t>
  </si>
  <si>
    <t>Tržby z predaja cenných papierov a podielov</t>
  </si>
  <si>
    <t>Predané cenné papiere a podiely</t>
  </si>
  <si>
    <t>Náklady na krátkodobý finančný majetok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</si>
  <si>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</si>
  <si>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</si>
  <si>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</si>
  <si>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</si>
  <si>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</si>
  <si>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</si>
  <si>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Pridaná hodnota</t>
  </si>
  <si>
    <t>Výsledok hospodárenia z hospodárskej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</si>
  <si>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</si>
  <si>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</si>
  <si>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</si>
  <si>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</si>
  <si>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</si>
  <si>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</si>
  <si>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</si>
  <si>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</si>
  <si>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</si>
  <si>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</si>
  <si>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</si>
  <si>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Text</t>
  </si>
  <si>
    <t>Obec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</si>
  <si>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</si>
  <si>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</si>
  <si>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Časť 1.- Identifikácia emitenta</t>
  </si>
  <si>
    <t>Obchodné meno / názov:</t>
  </si>
  <si>
    <t>ulica, číslo</t>
  </si>
  <si>
    <t>smerové číslo</t>
  </si>
  <si>
    <t>číslo:</t>
  </si>
  <si>
    <t>Výdavky na obstaranie dlhodobého nehmotného majetku (-)</t>
  </si>
  <si>
    <t>Výdavky na obstaranie dlhodobého hmotného majetku (-)</t>
  </si>
  <si>
    <t>IČO:</t>
  </si>
  <si>
    <t>Sídlo:</t>
  </si>
  <si>
    <t>Tel.:</t>
  </si>
  <si>
    <t>Fax:</t>
  </si>
  <si>
    <t>Dátum vzniku:</t>
  </si>
  <si>
    <t>Zakladateľ:</t>
  </si>
  <si>
    <t>Kontaktná osoba:</t>
  </si>
  <si>
    <t>Bezprostredne predchádzajúce účtovné obdobie</t>
  </si>
  <si>
    <t>PSČ</t>
  </si>
  <si>
    <t>Bežné účtovné obdobie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</si>
  <si>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</si>
  <si>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</si>
  <si>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</si>
  <si>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</si>
  <si>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</si>
  <si>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</si>
  <si>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</si>
  <si>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</si>
  <si>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</si>
  <si>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</si>
  <si>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</si>
  <si>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</si>
  <si>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</si>
  <si>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</si>
  <si>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</si>
  <si>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</si>
  <si>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</si>
  <si>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</si>
  <si>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</si>
  <si>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</si>
  <si>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</si>
  <si>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</si>
  <si>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</si>
  <si>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</si>
  <si>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</si>
  <si>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</si>
  <si>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</si>
  <si>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</si>
  <si>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</si>
  <si>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</si>
  <si>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</si>
  <si>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</si>
  <si>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</si>
  <si>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</si>
  <si>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</si>
  <si>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</si>
  <si>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</si>
  <si>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</si>
  <si>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</si>
  <si>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</si>
  <si>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</si>
  <si>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</si>
  <si>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</si>
  <si>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</si>
  <si>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</si>
  <si>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</si>
  <si>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</si>
  <si>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</si>
  <si>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</si>
  <si>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</si>
  <si>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</si>
  <si>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</si>
  <si>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</si>
  <si>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</si>
  <si>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</si>
  <si>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</si>
  <si>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</si>
  <si>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</si>
  <si>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</si>
  <si>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</si>
  <si>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</si>
  <si>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</si>
  <si>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</si>
  <si>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</si>
  <si>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</si>
  <si>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</si>
  <si>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</si>
  <si>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</si>
  <si>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</si>
  <si>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Príloha č. 5 (P5Poznámky)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</si>
  <si>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</si>
  <si>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</si>
  <si>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</si>
  <si>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</si>
  <si>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</si>
  <si>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</si>
  <si>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</si>
  <si>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</si>
  <si>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</si>
  <si>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</si>
  <si>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</si>
  <si>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</si>
  <si>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A.I.</t>
  </si>
  <si>
    <t>Ozn.</t>
  </si>
  <si>
    <t>Súvaha priebežnej účtovnej závierky-aktíva (v celých eurách)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</si>
  <si>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</si>
  <si>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Poznámky priebežnej účtovnej závierky</t>
  </si>
  <si>
    <t>Priebežná  účtovná závierka podľa SAS</t>
  </si>
  <si>
    <t>Priebežná  účtovná závierka podľa IAS/IFRS</t>
  </si>
  <si>
    <t>61</t>
  </si>
  <si>
    <t>Priebežná  konsolidovaná účtovná závierka podľa IAS/IFRS</t>
  </si>
  <si>
    <t>A.II.</t>
  </si>
  <si>
    <t>A.III.</t>
  </si>
  <si>
    <t>A.IV.</t>
  </si>
  <si>
    <t>A.V.</t>
  </si>
  <si>
    <t>B.II.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</si>
  <si>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</si>
  <si>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</si>
  <si>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</si>
  <si>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</si>
  <si>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</si>
  <si>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</si>
  <si>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</si>
  <si>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</si>
  <si>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</si>
  <si>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</si>
  <si>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</si>
  <si>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</si>
  <si>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</si>
  <si>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</si>
  <si>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</si>
  <si>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</si>
  <si>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</si>
  <si>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</si>
  <si>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</si>
  <si>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</si>
  <si>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</si>
  <si>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03</t>
  </si>
  <si>
    <t>04</t>
  </si>
  <si>
    <t>Výsledok hospodárenia z finančnej činnosti</t>
  </si>
  <si>
    <t>Ostatné kapitálové fondy</t>
  </si>
  <si>
    <t>Výsledok hospodárenia minulých rokov</t>
  </si>
  <si>
    <t>Dlhodobé zmenky na úhradu</t>
  </si>
  <si>
    <t>Vydané dlhopisy</t>
  </si>
  <si>
    <t>Ostatné dlhodobé záväzky</t>
  </si>
  <si>
    <t>Krátkodobé finančné výpomoci</t>
  </si>
  <si>
    <t>Poskytnuté preddavky na zásoby</t>
  </si>
  <si>
    <t>Účty v bankách s dobou viazanosti dlhšou ako jeden rok</t>
  </si>
  <si>
    <t>05</t>
  </si>
  <si>
    <t>06</t>
  </si>
  <si>
    <t>07</t>
  </si>
  <si>
    <t>08</t>
  </si>
  <si>
    <t>09</t>
  </si>
  <si>
    <t>C.1.</t>
  </si>
  <si>
    <t>Vykazované obdobie</t>
  </si>
  <si>
    <t>E.</t>
  </si>
  <si>
    <t>F.</t>
  </si>
  <si>
    <t>G.</t>
  </si>
  <si>
    <t>H.</t>
  </si>
  <si>
    <t>I.</t>
  </si>
  <si>
    <t>J.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</si>
  <si>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</si>
  <si>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</si>
  <si>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</si>
  <si>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</si>
  <si>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</si>
  <si>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</si>
  <si>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</si>
  <si>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</si>
  <si>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</si>
  <si>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</si>
  <si>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</si>
  <si>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</si>
  <si>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</si>
  <si>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53</t>
  </si>
  <si>
    <t>54</t>
  </si>
  <si>
    <t>55</t>
  </si>
  <si>
    <t>**</t>
  </si>
  <si>
    <t>56</t>
  </si>
  <si>
    <t>57</t>
  </si>
  <si>
    <t>V.</t>
  </si>
  <si>
    <t>***</t>
  </si>
  <si>
    <t>E-mail:</t>
  </si>
  <si>
    <t>Dátum auditu:</t>
  </si>
  <si>
    <t>Názov účtovnej jednotky:</t>
  </si>
  <si>
    <t>Obchodné meno audítorskej spoločnosti, sídlo / číslo licencie alebo meno a priezvisko audítora, adresa/číslo licencie:</t>
  </si>
  <si>
    <t>PREHĽAD PEŇAŽNÝCH TOKOV (CASH FLOW STATEMENTS)</t>
  </si>
  <si>
    <t>Obsah položky</t>
  </si>
  <si>
    <t>A.1.</t>
  </si>
  <si>
    <t>A.2.</t>
  </si>
  <si>
    <t>A.3.</t>
  </si>
  <si>
    <t>A.4.</t>
  </si>
  <si>
    <t>A.5.</t>
  </si>
  <si>
    <t>A.6.</t>
  </si>
  <si>
    <t>A.7.</t>
  </si>
  <si>
    <t>A.8.</t>
  </si>
  <si>
    <t>A.9.</t>
  </si>
  <si>
    <t>Prijaté úroky, s výnimkou tých, ktoré sa začleňujú do investičných činností (+)</t>
  </si>
  <si>
    <t>Výdavky na zaplatené úroky, s výnimkou tých, ktoré sa začleňujú do finančných činností (-)</t>
  </si>
  <si>
    <t>Výdavky na zaplatené dividendy a iné podiely na zisku, s výnimkou tých, ktoré sa začleňujú do finančných činností (-)</t>
  </si>
  <si>
    <t>Peňažné toky z investičnej činnosti</t>
  </si>
  <si>
    <t>B.1.</t>
  </si>
  <si>
    <t>B.2.</t>
  </si>
  <si>
    <t>B.3.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</si>
  <si>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</si>
  <si>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</si>
  <si>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</si>
  <si>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</si>
  <si>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</si>
  <si>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Príloha č. 1 (P1Účtovná závierka)</t>
  </si>
  <si>
    <t>Príloha č. 4 (P4Výkaz ziskov a strát)</t>
  </si>
  <si>
    <t>B.7.</t>
  </si>
  <si>
    <t>B.8.</t>
  </si>
  <si>
    <t>Príjmy zo splácania dlhodobých pôžičiek poskytnutých účtovnou jednotkou inej účtovnej jednotke, ktorá je súčasťou konsolidovaného celku (+)</t>
  </si>
  <si>
    <t>B.9.</t>
  </si>
  <si>
    <t>B.10.</t>
  </si>
  <si>
    <t>B.11.</t>
  </si>
  <si>
    <t>B.12.</t>
  </si>
  <si>
    <t>B.13.</t>
  </si>
  <si>
    <t>B.14.</t>
  </si>
  <si>
    <t>B.16.</t>
  </si>
  <si>
    <t>B.17.</t>
  </si>
  <si>
    <t>B.18.</t>
  </si>
  <si>
    <t>B.19.</t>
  </si>
  <si>
    <t>Ostatné výdavky vzťahujúce sa na investičnú činnosť (-)</t>
  </si>
  <si>
    <t>Peňažné toky z finančnej činnosti</t>
  </si>
  <si>
    <t>C.1.1.</t>
  </si>
  <si>
    <t>C.1.2.</t>
  </si>
  <si>
    <t>Výdavky na vyplatenie podielu na vlastnom imaní spoločníkmi účtovnej jednotky a fyzickou osobou, ktorá je účtovnou jednotkou (-)</t>
  </si>
  <si>
    <t>Sociálne poistenie</t>
  </si>
  <si>
    <t>Oceňovacie rozdiely z precenenia pri zlúčení, splynutí a rozdelení</t>
  </si>
  <si>
    <t>Webové sídlo:</t>
  </si>
  <si>
    <t>Náklady na sociálne poistenie</t>
  </si>
  <si>
    <t>Záväzky zo sociálneho poistenia</t>
  </si>
  <si>
    <t>VIII.</t>
  </si>
  <si>
    <t>Náklady na precenenie cenných papierov a náklady na derivátové operácie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</si>
  <si>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</si>
  <si>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</si>
  <si>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</si>
  <si>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</si>
  <si>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</si>
  <si>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</si>
  <si>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</si>
  <si>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</si>
  <si>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</si>
  <si>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</si>
  <si>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</si>
  <si>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</si>
  <si>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</si>
  <si>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</si>
  <si>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</si>
  <si>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</si>
  <si>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Právna forma</t>
  </si>
  <si>
    <t>V I. polroku 2016 bola v odbore stroje a elektronika dokončená výrob 1 ks LIHEXAL (pre APOLLO India), 1 ks Navíjačka pätkových lán a APEX linka 57"-63" (OAO Belshina Bielorusko) a 1 ks LIBEPAL V5 (Rusko). Zariadenia boli postupne odovzdávané zákazníkom v 1. polovici r. 2016, okrem OAO Belshina, kde prebierka prebehne v 2. polroku 2016. V uvedenom období začala taktiež výroba zariadení v rámci podpísaných kontraktov pre Continental USA, Continental-Matador Rubber Slovensko a APOLLO India. Na základe aktuálneho stavu podpísaných kontraktov je reálny predpoklad naplnenia výskumno-vývojových a výrobných kapacít v odbore Stroje a elektronika. V odbore chemického výskumu a vývoja má za vykazované obdobie hospodárenie vďaka stabilnému odbytu predovšetkým u hlavného zákazníka nemeckej firmy PLANATOL WETZEL pozitívny vývoj. V odbore skúšobníctva a polymérov sa vďaka zabezpečeniu dostatočného zákazkového naplnenia plní ekonomický plán a odbor vykazuje ziskové hospodárenie. VIPO a.s. má v rámci integrovaného manažerského systému zahrňujúceho plnenie normy ISO14001 stanovené ukazovatele environmentálneho správania sa organizácie. V sledovanom období sa nevyskytli žiadne evironmentálne udalosti. Na základe aktuálnej situácie a odborného odhadu vývoja u existujúcich a potenciálnych zákazníkov a získaných projektov na aplikovaný výskum je reálny predpoklad splnenia plánovaného hospodárskeho výsledku.          V júni 2016 začala rekonštrukcia "mechanickej obrobne", ktorá je plánovaná do konca septembra 2016 a jej hlavným cieľom je zvýšenie kapacít a presnosti strojárskej výroby vrátane zvýšenia energetickej efektívnosti výroby.</t>
  </si>
  <si>
    <t>1.1.2016 - 30.6.2016</t>
  </si>
  <si>
    <t>1.1.2015 - 31.12.2015</t>
  </si>
  <si>
    <t>1.1.2015 - 30.6.2015</t>
  </si>
  <si>
    <t>C.1.3.</t>
  </si>
  <si>
    <t>Prijaté peňažné dary (+)</t>
  </si>
  <si>
    <t>C.1.4.</t>
  </si>
  <si>
    <t>C.1.5.</t>
  </si>
  <si>
    <t>Výdavky na obstaranie alebo spätné odkúpenie vlastných akcií a vlastných obchodných podielov (-)</t>
  </si>
  <si>
    <t>C.1.6.</t>
  </si>
  <si>
    <t>C.1.7.</t>
  </si>
  <si>
    <t>C.1.8.</t>
  </si>
  <si>
    <t>C.2.</t>
  </si>
  <si>
    <t>C.2.1.</t>
  </si>
  <si>
    <t>C.2.2.</t>
  </si>
  <si>
    <t>C.2.3.</t>
  </si>
  <si>
    <t>C.2.4.</t>
  </si>
  <si>
    <t>C.2.5.</t>
  </si>
  <si>
    <t>C.2.6.</t>
  </si>
  <si>
    <t>Výdavky na splácanie pôžičiek (-)</t>
  </si>
  <si>
    <t>C.2.7.</t>
  </si>
  <si>
    <t>C.2.8.</t>
  </si>
  <si>
    <t>C.2.9.</t>
  </si>
  <si>
    <t>C.3.</t>
  </si>
  <si>
    <t>C.4.</t>
  </si>
  <si>
    <t>C.5.</t>
  </si>
  <si>
    <t>Dlhodobý nehmotný majetok sučet</t>
  </si>
  <si>
    <t>C.6.</t>
  </si>
  <si>
    <t>regulovaná informácia</t>
  </si>
  <si>
    <t>v zmysle zákona o burze cenných papierov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</si>
  <si>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</si>
  <si>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</si>
  <si>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</si>
  <si>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>C.7.</t>
  </si>
  <si>
    <t>C.8.</t>
  </si>
  <si>
    <t>emitenta akcií alebo dlhových cenných papierov, ktoré boli prijaté na obchodovanie na regulovanom trhu</t>
  </si>
  <si>
    <t>Tieto formuláre sú pre emitentov cenných papierov, ktorí zostavujú účtovnú závierku podľa slovenských účtovných štandardov.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</si>
  <si>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</si>
  <si>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</si>
  <si>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V  § 35 ods. 5, 6, 7 zákona o burze je ustanovený minimálny obsah skrátenej priebežnej účtovnej závierky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</si>
  <si>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</si>
  <si>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t>V zmysle § 17a zákona o účtovníctve banky a poisťovne zostavujú účtovnú závierku podľa IAS/IFRS.</t>
  </si>
  <si>
    <t>Výkaz zmien vo vlastnom imaní podľa IAS/IFRS</t>
  </si>
  <si>
    <t>Výkaz peňažných tokov podľa IAS/IFRS</t>
  </si>
  <si>
    <t>Poznámky podľa IAS/IFRS</t>
  </si>
  <si>
    <t>Príloha č. 8 (P8Súvaha podľa IAS/IFRS)</t>
  </si>
  <si>
    <t>Príloha č. 9 (P9Výkaz ZaS podľa IAS/IFRS)</t>
  </si>
  <si>
    <t>Príloha č. 10 (P10Výkaz zmien vo VI podľa IAS/IFRS)</t>
  </si>
  <si>
    <t>Príloha č. 11 (P11Výkaz PT podľa IAS/IFRS)</t>
  </si>
  <si>
    <t>Príloha č. 13 (P13Poznámky podľa IAS/IFRS)</t>
  </si>
  <si>
    <t>Výkaz o finančnej situácii priebežnej účtovnej závierky podľa IAS/IFRS</t>
  </si>
  <si>
    <t>Výkaz komplexného výsledku priebežnej účtovnej závierky podľa IAS/IFRS</t>
  </si>
  <si>
    <t>Výkaz o finančnej situácii podľa IAS/IFRS</t>
  </si>
  <si>
    <t>Výkaz komplexného výsledku podľa IAS/IFRS</t>
  </si>
  <si>
    <t>Podielové cenné papiere a podiely v prepojených účtovných jednotkách</t>
  </si>
  <si>
    <t>Podielové cenné papiere a podiely s podielovou účasťou okrem v prepojených účtovných jednotkách</t>
  </si>
  <si>
    <t>Ostatné realizovateľné cenné papiere a podiely</t>
  </si>
  <si>
    <t>Pôžičky prepojeným účtovným jednotkám</t>
  </si>
  <si>
    <t>Pôžičky v rámci podielovej účasti okrem prepojeným účtovným jednotkám</t>
  </si>
  <si>
    <t>Ostatné pôžičky</t>
  </si>
  <si>
    <t>Dlhové cenné papiere a ostatný dlhodobý finančný majetok</t>
  </si>
  <si>
    <t>Pôžičky a ostatný dlhodobý finančný majetok so zostatkovou dobou splatnosti najviac jeden rok</t>
  </si>
  <si>
    <t>Pohľadávky z obchodného styku  súčet</t>
  </si>
  <si>
    <t>Pohľadávky z obchodného styku voči prepojeným účtovným jednotkám</t>
  </si>
  <si>
    <t>Ostatné pohľadávky z obchodného styku</t>
  </si>
  <si>
    <t>Ostatné pohľadávky voči prepojeným účtovným jednotkám</t>
  </si>
  <si>
    <t>Ostatné pohľadávky v rámci podielovej účasti okrem pohľadávok voči prepojeným účtovným jednotkám</t>
  </si>
  <si>
    <t>Pohľadávky z derivátových operácií</t>
  </si>
  <si>
    <t>Pohľadávky z obchodného styku v rámci podielovej účasti okrem pohľadávok voči prepojeným účtovným jednotkám</t>
  </si>
  <si>
    <t>Krátkodobý finančný majetok súčet</t>
  </si>
  <si>
    <t>Krátkodobý finančný majetok v prepojených účtovných jednotkách</t>
  </si>
  <si>
    <t>2016</t>
  </si>
  <si>
    <t>31409911</t>
  </si>
  <si>
    <t>1.1.2016</t>
  </si>
  <si>
    <t>30.6.2016</t>
  </si>
  <si>
    <t>akciová spoločnosť</t>
  </si>
  <si>
    <t>VIPO a.s.</t>
  </si>
  <si>
    <t>gen.Svobodu 1069/4</t>
  </si>
  <si>
    <t>958 01</t>
  </si>
  <si>
    <t>Partizánske</t>
  </si>
  <si>
    <t>Ing.Anna Struhárová</t>
  </si>
  <si>
    <t>7492697</t>
  </si>
  <si>
    <t>astruharova@vipo.sk</t>
  </si>
  <si>
    <t>www.vipo.sk</t>
  </si>
  <si>
    <t>1.4.1992</t>
  </si>
  <si>
    <t>2 203 472,00</t>
  </si>
  <si>
    <t>Hospodárske noviny</t>
  </si>
  <si>
    <t>27.9.2016</t>
  </si>
  <si>
    <t>výskum, vývoj, výroba strojov a zariadení pre všeobecné účely, skúšobníctvo</t>
  </si>
  <si>
    <t>SAS</t>
  </si>
  <si>
    <t>nie</t>
  </si>
  <si>
    <t>Vyhlasujeme, že polročná finančná správa nebola overená audítorom</t>
  </si>
  <si>
    <t>Nie sú</t>
  </si>
  <si>
    <t>V uvedenom období boli Continentalu Matador Rubber s.r.o. Púchov, ktor je spriaznenou osobou a vlastní 24,84 % akcií VIPO a.s. fakturované dodávky náhradných dielov na strojné zariadenia, lepidiel a služieb v celkovej hodnote 34 250,- €.</t>
  </si>
  <si>
    <t>Vyhlasujeme, že podľa našich najlepších znalostí poskytuje priebežná účtovná závierka za I. polrok 2016 pravdivý a verný obraz aktív, pasív, finančnej situácie a hospodárskeho výsledku VIPO a.s. a že priebežná správa obsahuje verný prehľad informácií podľa § 35, ods. 9 zákona o burze. Zároveň vyhlasujeme, že polročná finančná správa nebola overená audítorom.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Karol Vanko, predseda predstavenstva                              Ing. Peter Duchovič, podpredseda predstavenstva</t>
  </si>
  <si>
    <t>Krátkodobý finančný majetok bez krátkodobého finančného majetku v prepojených účtovných jednotkách</t>
  </si>
  <si>
    <t>Vlastno akcie a vlastné obchodné podiely</t>
  </si>
  <si>
    <t xml:space="preserve">Finančné účty </t>
  </si>
  <si>
    <t>Časové rozlíšenie súčet</t>
  </si>
  <si>
    <t>A. I. 1.</t>
  </si>
  <si>
    <t xml:space="preserve">      7.</t>
  </si>
  <si>
    <t>A.II.1.</t>
  </si>
  <si>
    <t>A.III.1.</t>
  </si>
  <si>
    <t>B.I.1.</t>
  </si>
  <si>
    <t>B.II.1.</t>
  </si>
  <si>
    <t>1.a.</t>
  </si>
  <si>
    <t>1.b.</t>
  </si>
  <si>
    <t>1.c.</t>
  </si>
  <si>
    <t>B.III.1.</t>
  </si>
  <si>
    <t>B.IV.1.</t>
  </si>
  <si>
    <t>B.V.1.</t>
  </si>
  <si>
    <t>C.  1.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</si>
  <si>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</si>
  <si>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</si>
  <si>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</si>
  <si>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</si>
  <si>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</si>
  <si>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</si>
  <si>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</si>
  <si>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</si>
  <si>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</si>
  <si>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</si>
  <si>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</si>
  <si>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</si>
  <si>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</si>
  <si>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</si>
  <si>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</si>
  <si>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</si>
  <si>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A.I.   1.</t>
  </si>
  <si>
    <t>82</t>
  </si>
  <si>
    <t>83</t>
  </si>
  <si>
    <t>84</t>
  </si>
  <si>
    <t>85</t>
  </si>
  <si>
    <t>86</t>
  </si>
  <si>
    <t xml:space="preserve">Zákonné rezervné fondy </t>
  </si>
  <si>
    <t>87</t>
  </si>
  <si>
    <t>A.IV.1.</t>
  </si>
  <si>
    <t>Zákonný rezervný fond a nedeliteľný fond</t>
  </si>
  <si>
    <t>88</t>
  </si>
  <si>
    <t>Rezervný fond na vlastné akcie a vlastné podiely</t>
  </si>
  <si>
    <t>89</t>
  </si>
  <si>
    <t>Ostatné fondy zo zisku</t>
  </si>
  <si>
    <t>90</t>
  </si>
  <si>
    <t>A.V.1.</t>
  </si>
  <si>
    <t xml:space="preserve">Štatutárne fondy </t>
  </si>
  <si>
    <t>91</t>
  </si>
  <si>
    <t>Ostatné fondy</t>
  </si>
  <si>
    <t>92</t>
  </si>
  <si>
    <t>A.VI.</t>
  </si>
  <si>
    <t>Oceňovacie rozdiely z precenenia súčet</t>
  </si>
  <si>
    <t>93</t>
  </si>
  <si>
    <t>A.VI.1.</t>
  </si>
  <si>
    <t>94</t>
  </si>
  <si>
    <t>95</t>
  </si>
  <si>
    <t>96</t>
  </si>
  <si>
    <t>A.VII.</t>
  </si>
  <si>
    <t>97</t>
  </si>
  <si>
    <t>A.VII.1.</t>
  </si>
  <si>
    <t>98</t>
  </si>
  <si>
    <t>99</t>
  </si>
  <si>
    <t>A.VIII.</t>
  </si>
  <si>
    <t>Dlhodobé záväzky</t>
  </si>
  <si>
    <t>Dlhodobé záväzky z obchodného styku súčet</t>
  </si>
  <si>
    <t>Záväzky z obchodného styku voči prepojeným účtovným jednotkám</t>
  </si>
  <si>
    <t>Záväzky z obchodného styku v rámci podielovej účasti okrem záväzkov voči prepojeným účtovným jednotkám</t>
  </si>
  <si>
    <t>Ostatné záväzky z obchodného styku</t>
  </si>
  <si>
    <t>Ostatné záväzky voči prepojeným účtovným jednotkám</t>
  </si>
  <si>
    <t>Ostatné záväzky v rámci podielovej účasti okrem záväzkov voči prepojeným účtovným jednotkám</t>
  </si>
  <si>
    <t>Iné dlhodobé záväzky</t>
  </si>
  <si>
    <t>Dlhodobé záväzky z derivátových operácií</t>
  </si>
  <si>
    <t>12.</t>
  </si>
  <si>
    <t>Dlhodobé rezervy</t>
  </si>
  <si>
    <t>Zákonné rezervy</t>
  </si>
  <si>
    <t>Ostatné rezervy</t>
  </si>
  <si>
    <t>Dlhodobé bankové úvery</t>
  </si>
  <si>
    <t>121</t>
  </si>
  <si>
    <t>Záväzky z obchodného styku súčet</t>
  </si>
  <si>
    <t>126</t>
  </si>
  <si>
    <t>127</t>
  </si>
  <si>
    <t>128</t>
  </si>
  <si>
    <t>129</t>
  </si>
  <si>
    <t>130</t>
  </si>
  <si>
    <t>131</t>
  </si>
  <si>
    <t>132</t>
  </si>
  <si>
    <t>133</t>
  </si>
  <si>
    <t>Záväzky z derivátových operácií</t>
  </si>
  <si>
    <t>134</t>
  </si>
  <si>
    <t>Iné záväzky</t>
  </si>
  <si>
    <t>135</t>
  </si>
  <si>
    <t>Krátkodobé rezervy</t>
  </si>
  <si>
    <t>136</t>
  </si>
  <si>
    <t>137</t>
  </si>
  <si>
    <t>138</t>
  </si>
  <si>
    <t>B.VI.</t>
  </si>
  <si>
    <t>139</t>
  </si>
  <si>
    <t>B.VII.</t>
  </si>
  <si>
    <t>140</t>
  </si>
  <si>
    <t>142</t>
  </si>
  <si>
    <t>143</t>
  </si>
  <si>
    <t>144</t>
  </si>
  <si>
    <t>145</t>
  </si>
  <si>
    <t>Čistý obrat</t>
  </si>
  <si>
    <t>Výnosy z hospodárskej činnosti spolu  súčet</t>
  </si>
  <si>
    <t xml:space="preserve">Tržby z predaja vlastných výrobkov </t>
  </si>
  <si>
    <t>Tržby z predaja služieb</t>
  </si>
  <si>
    <t>Tržby z predaja dlhodobého nehmotného majetku, dlhodobého hmotného majetku a materiálu</t>
  </si>
  <si>
    <t>Náklady na hospodársku čonnosť spolu</t>
  </si>
  <si>
    <t>10</t>
  </si>
  <si>
    <t>11</t>
  </si>
  <si>
    <t>12</t>
  </si>
  <si>
    <t>Opravné položky k zásobam</t>
  </si>
  <si>
    <t>13</t>
  </si>
  <si>
    <t>14</t>
  </si>
  <si>
    <t>15</t>
  </si>
  <si>
    <t>E.1.</t>
  </si>
  <si>
    <t>16</t>
  </si>
  <si>
    <t>17</t>
  </si>
  <si>
    <t>18</t>
  </si>
  <si>
    <t>19</t>
  </si>
  <si>
    <t>20</t>
  </si>
  <si>
    <t>G.1.</t>
  </si>
  <si>
    <t>Odpisy  k dlhodobému nehmotného majetku a dlhodobému hmotného majetku</t>
  </si>
  <si>
    <t>Opravné položky k dlhodobému nehmotného majetku a dlhodobému hmotného majetku</t>
  </si>
  <si>
    <t>Opravné položky k pohľadávkam</t>
  </si>
  <si>
    <t>Výnosy z finančnej činnosti spolu</t>
  </si>
  <si>
    <t>IX.1.</t>
  </si>
  <si>
    <t>Výnosy z cenných papierov a podielov od prepojených účtovných jednotiek</t>
  </si>
  <si>
    <t>Výnosy z cenných papierov a podielov v podielovej účasti okrem výnosov prepojených účtovných jednotiek</t>
  </si>
  <si>
    <t>Ostatné výnosy z cenných papierov a podielov</t>
  </si>
  <si>
    <t>Výnosy z krátkodobého finančného majetku súčet</t>
  </si>
  <si>
    <t>X.1.</t>
  </si>
  <si>
    <t>Výnosy z krátkodobého finančného majetku od prepojených účtovných jednotiek</t>
  </si>
  <si>
    <t>Výnosy z krátkodobého finančného majetku v podielovej účasti okrem výnosov prepojených účtovných jednotiek</t>
  </si>
  <si>
    <t>Ostatné výnosy z krátkodobého finančného majetku</t>
  </si>
  <si>
    <t>XI.1.</t>
  </si>
  <si>
    <t>Výnosové úroky od prepojených účtovných jednotiek</t>
  </si>
  <si>
    <t>Ostatné výnosové úroky</t>
  </si>
  <si>
    <t>Výnosy z precenenia cenných papierov a výnosy z derivátových operácií</t>
  </si>
  <si>
    <t>Náklady na finančnú činnosť spolu</t>
  </si>
  <si>
    <t>Opravné položky k finančnému majetku</t>
  </si>
  <si>
    <t>N.1.</t>
  </si>
  <si>
    <t>Nákladové úroky pre prepojené účtovné jednotky</t>
  </si>
  <si>
    <t>Ostatné nákladové úroky</t>
  </si>
  <si>
    <t>Q.</t>
  </si>
  <si>
    <t>****</t>
  </si>
  <si>
    <t xml:space="preserve">Daň z príjmov </t>
  </si>
  <si>
    <t>R.1.</t>
  </si>
  <si>
    <t>Daň z príjmov splatná</t>
  </si>
  <si>
    <t>Daň z príjmov odložená</t>
  </si>
  <si>
    <t xml:space="preserve">Prevod podielov na výsledku hospodárenia spoločníkom </t>
  </si>
  <si>
    <t>bezprostredne nasledujúce účtovné obdobie (predpoklad)</t>
  </si>
  <si>
    <t>Podľa zákona o účtovníctve emitenti, ktorí emitovali cenné papiere a tie boli prijaté na obchodovanie na regulovanom trhu ktoréhokoľvek členského štátu Európskej únie sú subjektom verejného záujmu.</t>
  </si>
  <si>
    <t>Pohľadávky z obchodného styku súčet</t>
  </si>
  <si>
    <t>Základné imanie  súčet</t>
  </si>
  <si>
    <t>Výnosy z dlhodobého finančného majetku súčet</t>
  </si>
  <si>
    <t>Peňažné toky z prevádzkovej činnosti (+/-), (súčetZ/S+ A1 až A.6.)</t>
  </si>
  <si>
    <t>Príjmy výnimočného rozsahu alebo výskytu vzťahujúce sa na prevádzkovú činnosť (+)</t>
  </si>
  <si>
    <t>Výdavky výnimočného rozsahu alebo výskytu vzťahujúce sa na prevádzkovú činnosť (-)</t>
  </si>
  <si>
    <t>Čisté peňažné toky z prevádzkovej činnosti (súčet Z/S+ A1 až A9)</t>
  </si>
  <si>
    <t>Príjmy výnimočného rozsahu alebo výskytu vzťahujúce sa na investičnú   činnosť (+)</t>
  </si>
  <si>
    <t>Výdavky výnimočného rozsahu alebo výskytu vzťahujúce sa na investičnú činnosť (-)</t>
  </si>
  <si>
    <t>Príjmy z ďalších vkladov do vlastného imania spoločníkmi alebo fyzickou osobou, ktorá je účtovnou jednotkou (+)</t>
  </si>
  <si>
    <t>Výdavky spojené so znížením fondov vytvorených  účtovnou jednotkou (-)</t>
  </si>
  <si>
    <t>Peňažné toky vznikajúce z dlhodobých záväzkov  a krátkodobých záväzkov  z finančnej činnosti (súčet C.2.1. až C. 2. 9.)</t>
  </si>
  <si>
    <t>Výdavky na splácanie ostatných dlhodobých záväzkov  a krátkodobých záväzkov vyplývajúcich z finančnej činnosti  účtovnej jednotky, s výnimkou tých, ktoré sa uvádzajú osobitne  v inej časti prehľadu peňažných tokov (-)</t>
  </si>
  <si>
    <t>Príjmy výnimočného rozsahu alebo výskytu vzťahujúce sa na finančnú činnosť (+)</t>
  </si>
  <si>
    <t>Výdavky výnimočného rozsahu alebo výskytu vzťahujúce sa na finančnú činnosť (-)</t>
  </si>
  <si>
    <r>
      <t>Čisté zvýšenie alebo čisté  zníženie peňažných prostriedkov (+/-) (súčet A</t>
    </r>
    <r>
      <rPr>
        <b/>
        <i/>
        <sz val="8"/>
        <rFont val="Arial"/>
        <family val="2"/>
      </rPr>
      <t xml:space="preserve"> + B+ C) </t>
    </r>
  </si>
  <si>
    <t xml:space="preserve"> porovnateľné obdobie predchádzajúceho účtovného obdobia</t>
  </si>
  <si>
    <t>Forma tu uvedeného vypracovania polročnej správy je pre emitenta dobrovoľná a polročnú správu môže vypracovať aj inou formou, slúži iba ako pomoc pre spracovanie polročnej správy. Polročná správa je vypracovaná podľa ustanovenia § 35 zákona č. 429/2002 Z.z.  o burze cenných papierov v znení neskorších predpisov (ďalej len "zákon o burze"). Emitent pred vypracovaním polročnej správy by si mal pozorne preštudovať príslušné ustanovenia zákona o burze (§ 34 a nasl.) a iných súvisiacich zákonov.</t>
  </si>
  <si>
    <t>Príloha č. 14 (P14Súvaha podľa IAS/IFRS)</t>
  </si>
  <si>
    <t>Príloha č. 15 (P15Výkaz ZaS podľa IAS/IFRS)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</si>
  <si>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</si>
  <si>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16 (P16Výkaz zmien vo VI podľa IAS/IFRS)</t>
  </si>
  <si>
    <t>Príloha č. 17 (P17Výkaz PT podľa IAS/IFRS)</t>
  </si>
  <si>
    <t>Príloha č. 18 (P18Poznámky podľa IAS/IFRS)</t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</si>
  <si>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</si>
  <si>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Časť 3. Priebežná správa 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</si>
  <si>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</si>
  <si>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</si>
  <si>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</si>
  <si>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Základné imanie (v EUR):</t>
  </si>
  <si>
    <t>Skutočnosť (v EUR)</t>
  </si>
  <si>
    <t>Účtovné obdobie:</t>
  </si>
  <si>
    <t>od:</t>
  </si>
  <si>
    <t>do:</t>
  </si>
  <si>
    <t>Informujeme emitentov, že ak v základnej tabuľke Polročná_správa vyplnia údaje: IČO, Obchodné meno/názov, Sídlo(ulica, číslo, PSČ, Obec), smerové číslo telefónu, telefónne číslo, číslo faxu, e-mail tak, tieto údaje nemusí vyplňovať v ďalších formulároch. Automaticky sa mu prepíšu do príslušných buniek v ďalších formulároch.</t>
  </si>
  <si>
    <t>§ 35 ods. 2 písm. c) zákona o burze</t>
  </si>
  <si>
    <t>C.9.</t>
  </si>
  <si>
    <t>Prehľad peňažných tokov s použitím nepriamej metódy vykazovania</t>
  </si>
  <si>
    <t>Z/S</t>
  </si>
  <si>
    <t>Výsledok hospodárenia z bežnej činnosti pred zdanením daňou z príjmov (+/-)</t>
  </si>
  <si>
    <t>Podľa § 35 ods. 2 písm. a) polročná správa obsahuje priebežnú správu vypracovanú v súlade s § 35 ods. 9 zákona o burze</t>
  </si>
  <si>
    <t xml:space="preserve">Poznámky: </t>
  </si>
  <si>
    <t>Príloha č. 12 (P12Dalsieudaje): Všetky údaje, ktoré emitent  nemohol uviesť v základnej tabuľke k informačnej povinnosti z dôvodu, že príslušné údaje sa nezmestili do kolónky uvedie ich v prílohe č. 12 (P12Dalsieudaje) a súčasne emitent uvedie v príslušnej kolónke „Príloha č. 12“. Doporučujeme spracovať prílohu č. 12, čo najprehľadnejším spôsobom tak, že údaje vždy uviesť s príslušným názvom z tabuľky. Príloha č. 12 môže tvoriť ďalší súbor.</t>
  </si>
  <si>
    <t xml:space="preserve">Vyhlásenie emitenta podľa § 35 ods. 11 zákona o burze o tom, že polročná správa nebola overená alebo preverená audítorom </t>
  </si>
  <si>
    <t>Súvaha priebežnej účtovnej závierky-aktíva                       BO: 30.6.  PO: 31.12.</t>
  </si>
  <si>
    <t>Súvaha priebežnej účtovnej závierky-pasíva                      BO: 30.6.  PO: 31.12.</t>
  </si>
  <si>
    <t>Výkaz ziskov  a strát priebežnej účtovnej závierky                                       BO: 30.6.  PO: 30.6.</t>
  </si>
  <si>
    <t>CASH-FLOW-Priama metóda                                               BO: 30.6.  PO: 30.6.</t>
  </si>
  <si>
    <t>CASH-FLOW-Nepriama metóda                                    BO: 30.6.  PO: 30.6.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</si>
  <si>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</si>
  <si>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</si>
  <si>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</si>
  <si>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</si>
  <si>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</si>
  <si>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</si>
  <si>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</si>
  <si>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</si>
  <si>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</si>
  <si>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</si>
  <si>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</si>
  <si>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</si>
  <si>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</si>
  <si>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</si>
  <si>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</si>
  <si>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</si>
  <si>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</si>
  <si>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</si>
  <si>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</si>
  <si>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</si>
  <si>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Zásoby súčet</t>
  </si>
  <si>
    <t>Dlhodobé pohľadávky súčet</t>
  </si>
  <si>
    <t>Čistá hodnota zákazky</t>
  </si>
  <si>
    <t>Krátkodobé pohľadávky súčet</t>
  </si>
  <si>
    <t xml:space="preserve">Bezprostredne predchádzajúce účtovné obdobie </t>
  </si>
  <si>
    <t>11.</t>
  </si>
  <si>
    <t>119</t>
  </si>
  <si>
    <t>124</t>
  </si>
  <si>
    <t>125</t>
  </si>
  <si>
    <t>Krátkodobé záväzky súčet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</si>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</sst>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color indexed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1" borderId="5" applyNumberFormat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4">
    <xf numFmtId="0" fontId="0" fillId="0" borderId="0" xfId="0" applyAlignment="1">
      <alignment/>
    </xf>
    <xf numFmtId="172" fontId="5" fillId="24" borderId="10" xfId="0" applyNumberFormat="1" applyFont="1" applyFill="1" applyBorder="1" applyAlignment="1" applyProtection="1">
      <alignment horizontal="right" vertical="center"/>
      <protection locked="0"/>
    </xf>
    <xf numFmtId="49" fontId="0" fillId="24" borderId="11" xfId="0" applyNumberFormat="1" applyFont="1" applyFill="1" applyBorder="1" applyAlignment="1" applyProtection="1">
      <alignment horizontal="left" vertical="center"/>
      <protection locked="0"/>
    </xf>
    <xf numFmtId="49" fontId="0" fillId="24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2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9" fillId="20" borderId="16" xfId="0" applyFont="1" applyFill="1" applyBorder="1" applyAlignment="1" applyProtection="1">
      <alignment horizontal="center" vertical="center" wrapText="1"/>
      <protection/>
    </xf>
    <xf numFmtId="49" fontId="9" fillId="2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 wrapText="1" shrinkToFi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5" fillId="20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 vertical="top"/>
      <protection/>
    </xf>
    <xf numFmtId="0" fontId="5" fillId="0" borderId="19" xfId="0" applyFont="1" applyBorder="1" applyAlignment="1" applyProtection="1">
      <alignment horizontal="center" vertical="top"/>
      <protection/>
    </xf>
    <xf numFmtId="0" fontId="14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25" borderId="0" xfId="0" applyFill="1" applyBorder="1" applyAlignment="1">
      <alignment/>
    </xf>
    <xf numFmtId="172" fontId="5" fillId="24" borderId="10" xfId="0" applyNumberFormat="1" applyFont="1" applyFill="1" applyBorder="1" applyAlignment="1" applyProtection="1">
      <alignment horizontal="center" vertical="center"/>
      <protection locked="0"/>
    </xf>
    <xf numFmtId="172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8" fillId="0" borderId="20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21" xfId="0" applyNumberFormat="1" applyFont="1" applyBorder="1" applyAlignment="1" applyProtection="1">
      <alignment vertical="center"/>
      <protection/>
    </xf>
    <xf numFmtId="49" fontId="8" fillId="0" borderId="21" xfId="0" applyNumberFormat="1" applyFont="1" applyFill="1" applyBorder="1" applyAlignment="1" applyProtection="1">
      <alignment vertical="center"/>
      <protection/>
    </xf>
    <xf numFmtId="49" fontId="8" fillId="0" borderId="21" xfId="0" applyNumberFormat="1" applyFont="1" applyFill="1" applyBorder="1" applyAlignment="1" applyProtection="1">
      <alignment vertical="center"/>
      <protection/>
    </xf>
    <xf numFmtId="49" fontId="8" fillId="0" borderId="22" xfId="0" applyNumberFormat="1" applyFont="1" applyBorder="1" applyAlignment="1" applyProtection="1">
      <alignment horizontal="left" vertical="center" indent="2"/>
      <protection/>
    </xf>
    <xf numFmtId="49" fontId="8" fillId="0" borderId="23" xfId="0" applyNumberFormat="1" applyFont="1" applyBorder="1" applyAlignment="1" applyProtection="1">
      <alignment horizontal="left" vertical="center" indent="2"/>
      <protection/>
    </xf>
    <xf numFmtId="49" fontId="8" fillId="0" borderId="12" xfId="0" applyNumberFormat="1" applyFont="1" applyBorder="1" applyAlignment="1" applyProtection="1">
      <alignment vertical="center"/>
      <protection/>
    </xf>
    <xf numFmtId="49" fontId="0" fillId="0" borderId="22" xfId="0" applyNumberFormat="1" applyFont="1" applyBorder="1" applyAlignment="1" applyProtection="1">
      <alignment vertical="center"/>
      <protection/>
    </xf>
    <xf numFmtId="49" fontId="0" fillId="0" borderId="23" xfId="0" applyNumberFormat="1" applyFont="1" applyBorder="1" applyAlignment="1" applyProtection="1">
      <alignment vertical="center"/>
      <protection/>
    </xf>
    <xf numFmtId="49" fontId="8" fillId="0" borderId="24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 wrapText="1"/>
    </xf>
    <xf numFmtId="49" fontId="0" fillId="0" borderId="0" xfId="0" applyNumberFormat="1" applyFont="1" applyAlignment="1" applyProtection="1">
      <alignment vertical="top" wrapText="1"/>
      <protection hidden="1"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49" fontId="8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Alignment="1" applyProtection="1">
      <alignment vertical="center"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top" wrapText="1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17" fillId="0" borderId="25" xfId="0" applyFont="1" applyBorder="1" applyAlignment="1" applyProtection="1">
      <alignment/>
      <protection locked="0"/>
    </xf>
    <xf numFmtId="0" fontId="17" fillId="0" borderId="26" xfId="0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/>
      <protection locked="0"/>
    </xf>
    <xf numFmtId="49" fontId="17" fillId="0" borderId="28" xfId="0" applyNumberFormat="1" applyFont="1" applyBorder="1" applyAlignment="1" applyProtection="1">
      <alignment vertical="center"/>
      <protection locked="0"/>
    </xf>
    <xf numFmtId="49" fontId="17" fillId="0" borderId="0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49" fontId="19" fillId="0" borderId="0" xfId="0" applyNumberFormat="1" applyFont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49" fontId="0" fillId="24" borderId="24" xfId="0" applyNumberFormat="1" applyFont="1" applyFill="1" applyBorder="1" applyAlignment="1" applyProtection="1">
      <alignment vertical="center" wrapText="1"/>
      <protection locked="0"/>
    </xf>
    <xf numFmtId="172" fontId="5" fillId="26" borderId="10" xfId="0" applyNumberFormat="1" applyFont="1" applyFill="1" applyBorder="1" applyAlignment="1" applyProtection="1">
      <alignment horizontal="center" vertical="center"/>
      <protection locked="0"/>
    </xf>
    <xf numFmtId="172" fontId="6" fillId="26" borderId="10" xfId="0" applyNumberFormat="1" applyFont="1" applyFill="1" applyBorder="1" applyAlignment="1" applyProtection="1">
      <alignment horizontal="center" vertical="center"/>
      <protection locked="0"/>
    </xf>
    <xf numFmtId="172" fontId="6" fillId="26" borderId="10" xfId="0" applyNumberFormat="1" applyFont="1" applyFill="1" applyBorder="1" applyAlignment="1" applyProtection="1">
      <alignment horizontal="center" vertical="center"/>
      <protection locked="0"/>
    </xf>
    <xf numFmtId="172" fontId="5" fillId="0" borderId="0" xfId="0" applyNumberFormat="1" applyFont="1" applyFill="1" applyBorder="1" applyAlignment="1" applyProtection="1">
      <alignment horizontal="center" vertical="center"/>
      <protection locked="0"/>
    </xf>
    <xf numFmtId="172" fontId="6" fillId="0" borderId="0" xfId="0" applyNumberFormat="1" applyFont="1" applyFill="1" applyBorder="1" applyAlignment="1" applyProtection="1">
      <alignment horizontal="center" vertical="center"/>
      <protection locked="0"/>
    </xf>
    <xf numFmtId="172" fontId="9" fillId="0" borderId="0" xfId="0" applyNumberFormat="1" applyFont="1" applyFill="1" applyBorder="1" applyAlignment="1" applyProtection="1">
      <alignment horizontal="center" vertical="center"/>
      <protection locked="0"/>
    </xf>
    <xf numFmtId="172" fontId="6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top" wrapText="1"/>
      <protection/>
    </xf>
    <xf numFmtId="49" fontId="12" fillId="0" borderId="0" xfId="0" applyNumberFormat="1" applyFont="1" applyBorder="1" applyAlignment="1" applyProtection="1">
      <alignment vertical="top" wrapText="1"/>
      <protection/>
    </xf>
    <xf numFmtId="172" fontId="5" fillId="26" borderId="10" xfId="0" applyNumberFormat="1" applyFont="1" applyFill="1" applyBorder="1" applyAlignment="1" applyProtection="1">
      <alignment horizontal="center" vertical="center"/>
      <protection locked="0"/>
    </xf>
    <xf numFmtId="172" fontId="9" fillId="26" borderId="10" xfId="0" applyNumberFormat="1" applyFont="1" applyFill="1" applyBorder="1" applyAlignment="1" applyProtection="1">
      <alignment horizontal="center" vertical="center"/>
      <protection locked="0"/>
    </xf>
    <xf numFmtId="172" fontId="5" fillId="24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 vertical="center" wrapText="1" shrinkToFit="1"/>
      <protection/>
    </xf>
    <xf numFmtId="49" fontId="5" fillId="0" borderId="10" xfId="0" applyNumberFormat="1" applyFont="1" applyBorder="1" applyAlignment="1" applyProtection="1">
      <alignment vertical="center" wrapText="1" shrinkToFit="1"/>
      <protection/>
    </xf>
    <xf numFmtId="49" fontId="5" fillId="0" borderId="17" xfId="0" applyNumberFormat="1" applyFont="1" applyBorder="1" applyAlignment="1" applyProtection="1">
      <alignment vertical="center" wrapText="1" shrinkToFit="1"/>
      <protection/>
    </xf>
    <xf numFmtId="49" fontId="6" fillId="0" borderId="17" xfId="0" applyNumberFormat="1" applyFont="1" applyBorder="1" applyAlignment="1" applyProtection="1">
      <alignment vertical="center" wrapText="1" shrinkToFit="1"/>
      <protection/>
    </xf>
    <xf numFmtId="49" fontId="9" fillId="0" borderId="10" xfId="0" applyNumberFormat="1" applyFont="1" applyBorder="1" applyAlignment="1" applyProtection="1">
      <alignment vertical="center"/>
      <protection/>
    </xf>
    <xf numFmtId="49" fontId="5" fillId="0" borderId="17" xfId="0" applyNumberFormat="1" applyFont="1" applyBorder="1" applyAlignment="1" applyProtection="1">
      <alignment vertical="center" wrapText="1" shrinkToFi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vertical="center" wrapText="1" shrinkToFit="1"/>
      <protection/>
    </xf>
    <xf numFmtId="172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26" borderId="10" xfId="0" applyNumberFormat="1" applyFont="1" applyFill="1" applyBorder="1" applyAlignment="1" applyProtection="1">
      <alignment horizontal="center" vertical="center"/>
      <protection locked="0"/>
    </xf>
    <xf numFmtId="172" fontId="2" fillId="26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72" fontId="2" fillId="24" borderId="10" xfId="0" applyNumberFormat="1" applyFont="1" applyFill="1" applyBorder="1" applyAlignment="1" applyProtection="1">
      <alignment horizontal="right" vertical="center"/>
      <protection locked="0"/>
    </xf>
    <xf numFmtId="172" fontId="2" fillId="24" borderId="10" xfId="0" applyNumberFormat="1" applyFont="1" applyFill="1" applyBorder="1" applyAlignment="1" applyProtection="1">
      <alignment horizontal="center" vertical="center"/>
      <protection locked="0"/>
    </xf>
    <xf numFmtId="49" fontId="8" fillId="24" borderId="11" xfId="0" applyNumberFormat="1" applyFont="1" applyFill="1" applyBorder="1" applyAlignment="1" applyProtection="1">
      <alignment horizontal="center" vertical="center"/>
      <protection locked="0"/>
    </xf>
    <xf numFmtId="49" fontId="8" fillId="24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 applyProtection="1">
      <alignment vertical="top" wrapText="1"/>
      <protection/>
    </xf>
    <xf numFmtId="49" fontId="8" fillId="0" borderId="30" xfId="0" applyNumberFormat="1" applyFont="1" applyBorder="1" applyAlignment="1" applyProtection="1">
      <alignment vertical="top"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9" fontId="8" fillId="0" borderId="31" xfId="0" applyNumberFormat="1" applyFont="1" applyBorder="1" applyAlignment="1" applyProtection="1">
      <alignment vertical="top" wrapTex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32" xfId="0" applyBorder="1" applyAlignment="1" applyProtection="1">
      <alignment vertical="center" wrapText="1"/>
      <protection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24" borderId="11" xfId="0" applyNumberFormat="1" applyFont="1" applyFill="1" applyBorder="1" applyAlignment="1" applyProtection="1">
      <alignment horizontal="left" vertical="center"/>
      <protection locked="0"/>
    </xf>
    <xf numFmtId="49" fontId="0" fillId="24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2" fontId="0" fillId="0" borderId="20" xfId="0" applyNumberFormat="1" applyFont="1" applyBorder="1" applyAlignment="1" applyProtection="1">
      <alignment horizontal="left" vertical="top" wrapText="1"/>
      <protection/>
    </xf>
    <xf numFmtId="2" fontId="0" fillId="0" borderId="33" xfId="0" applyNumberFormat="1" applyFont="1" applyBorder="1" applyAlignment="1" applyProtection="1">
      <alignment horizontal="left" vertical="top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8" fillId="0" borderId="20" xfId="0" applyNumberFormat="1" applyFont="1" applyBorder="1" applyAlignment="1" applyProtection="1">
      <alignment vertical="top" wrapText="1"/>
      <protection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2" fontId="0" fillId="24" borderId="33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8" fillId="0" borderId="35" xfId="0" applyFont="1" applyBorder="1" applyAlignment="1" applyProtection="1">
      <alignment wrapText="1"/>
      <protection/>
    </xf>
    <xf numFmtId="0" fontId="0" fillId="0" borderId="35" xfId="0" applyBorder="1" applyAlignment="1">
      <alignment wrapText="1"/>
    </xf>
    <xf numFmtId="49" fontId="8" fillId="0" borderId="21" xfId="0" applyNumberFormat="1" applyFont="1" applyBorder="1" applyAlignment="1" applyProtection="1">
      <alignment vertical="center"/>
      <protection/>
    </xf>
    <xf numFmtId="49" fontId="8" fillId="0" borderId="12" xfId="0" applyNumberFormat="1" applyFont="1" applyBorder="1" applyAlignment="1" applyProtection="1">
      <alignment vertical="center"/>
      <protection/>
    </xf>
    <xf numFmtId="49" fontId="8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6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2" fontId="0" fillId="24" borderId="13" xfId="0" applyNumberFormat="1" applyFont="1" applyFill="1" applyBorder="1" applyAlignment="1" applyProtection="1">
      <alignment horizontal="left" vertical="top" wrapText="1"/>
      <protection locked="0"/>
    </xf>
    <xf numFmtId="2" fontId="0" fillId="24" borderId="13" xfId="0" applyNumberFormat="1" applyFill="1" applyBorder="1" applyAlignment="1" applyProtection="1">
      <alignment horizontal="left" vertical="top" wrapText="1"/>
      <protection locked="0"/>
    </xf>
    <xf numFmtId="2" fontId="0" fillId="24" borderId="14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 applyProtection="1">
      <alignment vertical="top" wrapText="1"/>
      <protection locked="0"/>
    </xf>
    <xf numFmtId="2" fontId="0" fillId="0" borderId="37" xfId="0" applyNumberFormat="1" applyBorder="1" applyAlignment="1" applyProtection="1">
      <alignment vertical="top" wrapText="1"/>
      <protection locked="0"/>
    </xf>
    <xf numFmtId="2" fontId="0" fillId="0" borderId="35" xfId="0" applyNumberFormat="1" applyBorder="1" applyAlignment="1" applyProtection="1">
      <alignment vertical="top" wrapText="1"/>
      <protection locked="0"/>
    </xf>
    <xf numFmtId="2" fontId="0" fillId="0" borderId="38" xfId="0" applyNumberFormat="1" applyBorder="1" applyAlignment="1" applyProtection="1">
      <alignment vertical="top" wrapText="1"/>
      <protection locked="0"/>
    </xf>
    <xf numFmtId="49" fontId="8" fillId="0" borderId="20" xfId="0" applyNumberFormat="1" applyFont="1" applyBorder="1" applyAlignment="1" applyProtection="1">
      <alignment vertical="center" wrapText="1"/>
      <protection/>
    </xf>
    <xf numFmtId="0" fontId="0" fillId="0" borderId="33" xfId="0" applyBorder="1" applyAlignment="1" applyProtection="1">
      <alignment vertical="center" wrapText="1"/>
      <protection/>
    </xf>
    <xf numFmtId="49" fontId="8" fillId="24" borderId="39" xfId="0" applyNumberFormat="1" applyFont="1" applyFill="1" applyBorder="1" applyAlignment="1" applyProtection="1">
      <alignment horizontal="center" vertical="center"/>
      <protection locked="0"/>
    </xf>
    <xf numFmtId="49" fontId="8" fillId="24" borderId="40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49" fontId="3" fillId="24" borderId="12" xfId="49" applyNumberFormat="1" applyFill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24" borderId="35" xfId="0" applyNumberFormat="1" applyFont="1" applyFill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49" fontId="8" fillId="0" borderId="41" xfId="0" applyNumberFormat="1" applyFont="1" applyBorder="1" applyAlignment="1" applyProtection="1">
      <alignment vertical="center" wrapText="1"/>
      <protection/>
    </xf>
    <xf numFmtId="49" fontId="8" fillId="0" borderId="30" xfId="0" applyNumberFormat="1" applyFont="1" applyBorder="1" applyAlignment="1" applyProtection="1">
      <alignment vertical="center" wrapText="1"/>
      <protection/>
    </xf>
    <xf numFmtId="49" fontId="13" fillId="0" borderId="0" xfId="0" applyNumberFormat="1" applyFont="1" applyAlignment="1" applyProtection="1">
      <alignment vertical="center"/>
      <protection/>
    </xf>
    <xf numFmtId="49" fontId="8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3" fillId="24" borderId="13" xfId="49" applyFill="1" applyBorder="1" applyAlignment="1" applyProtection="1">
      <alignment horizontal="left" vertical="top" wrapText="1"/>
      <protection locked="0"/>
    </xf>
    <xf numFmtId="0" fontId="0" fillId="24" borderId="13" xfId="0" applyFill="1" applyBorder="1" applyAlignment="1" applyProtection="1">
      <alignment horizontal="left" vertical="top" wrapText="1"/>
      <protection locked="0"/>
    </xf>
    <xf numFmtId="0" fontId="0" fillId="24" borderId="14" xfId="0" applyFill="1" applyBorder="1" applyAlignment="1" applyProtection="1">
      <alignment horizontal="left" vertical="top" wrapText="1"/>
      <protection locked="0"/>
    </xf>
    <xf numFmtId="0" fontId="0" fillId="24" borderId="0" xfId="0" applyFill="1" applyBorder="1" applyAlignment="1" applyProtection="1">
      <alignment wrapText="1"/>
      <protection locked="0"/>
    </xf>
    <xf numFmtId="0" fontId="0" fillId="24" borderId="37" xfId="0" applyFill="1" applyBorder="1" applyAlignment="1" applyProtection="1">
      <alignment wrapText="1"/>
      <protection locked="0"/>
    </xf>
    <xf numFmtId="0" fontId="0" fillId="24" borderId="26" xfId="0" applyFill="1" applyBorder="1" applyAlignment="1" applyProtection="1">
      <alignment horizontal="left" vertical="center" wrapText="1"/>
      <protection locked="0"/>
    </xf>
    <xf numFmtId="0" fontId="0" fillId="24" borderId="42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2" fontId="0" fillId="0" borderId="23" xfId="0" applyNumberFormat="1" applyBorder="1" applyAlignment="1" applyProtection="1">
      <alignment horizontal="justify" vertical="top" wrapText="1"/>
      <protection/>
    </xf>
    <xf numFmtId="0" fontId="0" fillId="0" borderId="34" xfId="0" applyBorder="1" applyAlignment="1">
      <alignment horizontal="justify" vertical="top" wrapText="1"/>
    </xf>
    <xf numFmtId="49" fontId="8" fillId="0" borderId="44" xfId="0" applyNumberFormat="1" applyFont="1" applyBorder="1" applyAlignment="1" applyProtection="1">
      <alignment vertical="center" wrapText="1"/>
      <protection/>
    </xf>
    <xf numFmtId="49" fontId="0" fillId="0" borderId="44" xfId="0" applyNumberFormat="1" applyFont="1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49" fontId="0" fillId="0" borderId="44" xfId="0" applyNumberFormat="1" applyFont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49" fontId="8" fillId="0" borderId="17" xfId="0" applyNumberFormat="1" applyFont="1" applyBorder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49" fontId="8" fillId="24" borderId="20" xfId="0" applyNumberFormat="1" applyFont="1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49" fontId="0" fillId="0" borderId="12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49" fontId="8" fillId="24" borderId="13" xfId="0" applyNumberFormat="1" applyFont="1" applyFill="1" applyBorder="1" applyAlignment="1" applyProtection="1">
      <alignment vertical="top" wrapText="1"/>
      <protection locked="0"/>
    </xf>
    <xf numFmtId="49" fontId="0" fillId="24" borderId="13" xfId="0" applyNumberFormat="1" applyFont="1" applyFill="1" applyBorder="1" applyAlignment="1" applyProtection="1">
      <alignment vertical="top" wrapText="1"/>
      <protection locked="0"/>
    </xf>
    <xf numFmtId="49" fontId="0" fillId="24" borderId="14" xfId="0" applyNumberFormat="1" applyFont="1" applyFill="1" applyBorder="1" applyAlignment="1" applyProtection="1">
      <alignment vertical="top" wrapText="1"/>
      <protection locked="0"/>
    </xf>
    <xf numFmtId="0" fontId="0" fillId="24" borderId="23" xfId="0" applyFill="1" applyBorder="1" applyAlignment="1" applyProtection="1">
      <alignment vertical="top" wrapText="1"/>
      <protection locked="0"/>
    </xf>
    <xf numFmtId="0" fontId="0" fillId="24" borderId="35" xfId="0" applyFill="1" applyBorder="1" applyAlignment="1" applyProtection="1">
      <alignment vertical="top" wrapText="1"/>
      <protection locked="0"/>
    </xf>
    <xf numFmtId="0" fontId="0" fillId="24" borderId="38" xfId="0" applyFill="1" applyBorder="1" applyAlignment="1" applyProtection="1">
      <alignment vertical="top" wrapText="1"/>
      <protection locked="0"/>
    </xf>
    <xf numFmtId="0" fontId="0" fillId="24" borderId="26" xfId="0" applyNumberFormat="1" applyFill="1" applyBorder="1" applyAlignment="1" applyProtection="1">
      <alignment vertical="top" wrapText="1"/>
      <protection locked="0"/>
    </xf>
    <xf numFmtId="0" fontId="0" fillId="24" borderId="0" xfId="0" applyNumberFormat="1" applyFill="1" applyBorder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left" vertical="top" wrapText="1"/>
      <protection/>
    </xf>
    <xf numFmtId="0" fontId="10" fillId="0" borderId="0" xfId="0" applyFont="1" applyAlignment="1" applyProtection="1">
      <alignment horizontal="left" vertical="top" wrapText="1"/>
      <protection/>
    </xf>
    <xf numFmtId="0" fontId="0" fillId="24" borderId="0" xfId="0" applyNumberFormat="1" applyFill="1" applyAlignment="1" applyProtection="1">
      <alignment vertical="top" wrapText="1"/>
      <protection locked="0"/>
    </xf>
    <xf numFmtId="0" fontId="8" fillId="0" borderId="25" xfId="0" applyNumberFormat="1" applyFont="1" applyBorder="1" applyAlignment="1" applyProtection="1">
      <alignment vertical="top" wrapText="1"/>
      <protection/>
    </xf>
    <xf numFmtId="0" fontId="8" fillId="0" borderId="26" xfId="0" applyNumberFormat="1" applyFont="1" applyBorder="1" applyAlignment="1" applyProtection="1">
      <alignment vertical="top" wrapText="1"/>
      <protection/>
    </xf>
    <xf numFmtId="0" fontId="8" fillId="0" borderId="27" xfId="0" applyNumberFormat="1" applyFont="1" applyBorder="1" applyAlignment="1" applyProtection="1">
      <alignment vertical="top" wrapText="1"/>
      <protection/>
    </xf>
    <xf numFmtId="0" fontId="8" fillId="0" borderId="36" xfId="0" applyNumberFormat="1" applyFont="1" applyBorder="1" applyAlignment="1" applyProtection="1">
      <alignment vertical="top" wrapText="1"/>
      <protection/>
    </xf>
    <xf numFmtId="0" fontId="8" fillId="0" borderId="18" xfId="0" applyNumberFormat="1" applyFont="1" applyBorder="1" applyAlignment="1" applyProtection="1">
      <alignment vertical="top" wrapText="1"/>
      <protection/>
    </xf>
    <xf numFmtId="0" fontId="8" fillId="0" borderId="46" xfId="0" applyNumberFormat="1" applyFont="1" applyBorder="1" applyAlignment="1" applyProtection="1">
      <alignment vertical="top" wrapText="1"/>
      <protection/>
    </xf>
    <xf numFmtId="49" fontId="8" fillId="0" borderId="26" xfId="0" applyNumberFormat="1" applyFont="1" applyBorder="1" applyAlignment="1" applyProtection="1">
      <alignment horizontal="left" vertical="center" wrapText="1"/>
      <protection/>
    </xf>
    <xf numFmtId="0" fontId="0" fillId="0" borderId="26" xfId="0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0" fillId="0" borderId="46" xfId="0" applyBorder="1" applyAlignment="1" applyProtection="1">
      <alignment horizontal="left" vertical="center" wrapText="1"/>
      <protection/>
    </xf>
    <xf numFmtId="0" fontId="0" fillId="0" borderId="22" xfId="0" applyNumberFormat="1" applyBorder="1" applyAlignment="1" applyProtection="1">
      <alignment horizontal="justify"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0" fillId="0" borderId="22" xfId="0" applyBorder="1" applyAlignment="1" applyProtection="1">
      <alignment vertical="top" wrapTex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49" fontId="0" fillId="0" borderId="25" xfId="0" applyNumberFormat="1" applyFont="1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  <xf numFmtId="0" fontId="0" fillId="0" borderId="42" xfId="0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18" xfId="0" applyBorder="1" applyAlignment="1" applyProtection="1">
      <alignment vertical="center" wrapText="1"/>
      <protection/>
    </xf>
    <xf numFmtId="0" fontId="0" fillId="0" borderId="43" xfId="0" applyBorder="1" applyAlignment="1" applyProtection="1">
      <alignment vertical="center" wrapText="1"/>
      <protection/>
    </xf>
    <xf numFmtId="49" fontId="8" fillId="0" borderId="47" xfId="0" applyNumberFormat="1" applyFont="1" applyBorder="1" applyAlignment="1" applyProtection="1">
      <alignment horizontal="justify" vertical="top" wrapText="1"/>
      <protection/>
    </xf>
    <xf numFmtId="0" fontId="0" fillId="0" borderId="27" xfId="0" applyBorder="1" applyAlignment="1" applyProtection="1">
      <alignment wrapText="1"/>
      <protection/>
    </xf>
    <xf numFmtId="49" fontId="15" fillId="0" borderId="22" xfId="0" applyNumberFormat="1" applyFont="1" applyBorder="1" applyAlignment="1" applyProtection="1">
      <alignment vertical="center" wrapText="1"/>
      <protection/>
    </xf>
    <xf numFmtId="0" fontId="15" fillId="0" borderId="15" xfId="0" applyFont="1" applyBorder="1" applyAlignment="1" applyProtection="1">
      <alignment vertical="center" wrapText="1"/>
      <protection/>
    </xf>
    <xf numFmtId="0" fontId="15" fillId="0" borderId="22" xfId="0" applyFont="1" applyBorder="1" applyAlignment="1" applyProtection="1">
      <alignment vertical="center" wrapText="1"/>
      <protection/>
    </xf>
    <xf numFmtId="0" fontId="15" fillId="0" borderId="23" xfId="0" applyFont="1" applyBorder="1" applyAlignment="1" applyProtection="1">
      <alignment vertical="center" wrapText="1"/>
      <protection/>
    </xf>
    <xf numFmtId="0" fontId="15" fillId="0" borderId="34" xfId="0" applyFont="1" applyBorder="1" applyAlignment="1" applyProtection="1">
      <alignment vertical="center" wrapText="1"/>
      <protection/>
    </xf>
    <xf numFmtId="49" fontId="0" fillId="0" borderId="48" xfId="0" applyNumberFormat="1" applyFont="1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49" fontId="8" fillId="0" borderId="17" xfId="0" applyNumberFormat="1" applyFont="1" applyBorder="1" applyAlignment="1" applyProtection="1">
      <alignment vertical="center" wrapText="1"/>
      <protection/>
    </xf>
    <xf numFmtId="49" fontId="8" fillId="0" borderId="10" xfId="0" applyNumberFormat="1" applyFont="1" applyBorder="1" applyAlignment="1" applyProtection="1">
      <alignment vertical="center" wrapText="1"/>
      <protection/>
    </xf>
    <xf numFmtId="49" fontId="8" fillId="0" borderId="13" xfId="0" applyNumberFormat="1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 wrapText="1"/>
      <protection/>
    </xf>
    <xf numFmtId="49" fontId="0" fillId="0" borderId="50" xfId="0" applyNumberFormat="1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17" fillId="0" borderId="51" xfId="0" applyFont="1" applyBorder="1" applyAlignment="1" applyProtection="1">
      <alignment horizontal="left" vertical="top" wrapText="1"/>
      <protection locked="0"/>
    </xf>
    <xf numFmtId="0" fontId="17" fillId="0" borderId="35" xfId="0" applyFont="1" applyBorder="1" applyAlignment="1" applyProtection="1">
      <alignment horizontal="left" vertical="top" wrapText="1"/>
      <protection locked="0"/>
    </xf>
    <xf numFmtId="0" fontId="17" fillId="0" borderId="34" xfId="0" applyFont="1" applyBorder="1" applyAlignment="1" applyProtection="1">
      <alignment horizontal="left"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7" fillId="0" borderId="15" xfId="0" applyFont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7" fillId="0" borderId="15" xfId="0" applyFont="1" applyBorder="1" applyAlignment="1" applyProtection="1">
      <alignment vertical="top" wrapText="1"/>
      <protection locked="0"/>
    </xf>
    <xf numFmtId="0" fontId="17" fillId="0" borderId="36" xfId="0" applyFont="1" applyBorder="1" applyAlignment="1" applyProtection="1">
      <alignment vertical="top" wrapText="1"/>
      <protection locked="0"/>
    </xf>
    <xf numFmtId="0" fontId="17" fillId="0" borderId="18" xfId="0" applyFont="1" applyBorder="1" applyAlignment="1" applyProtection="1">
      <alignment vertical="top" wrapText="1"/>
      <protection locked="0"/>
    </xf>
    <xf numFmtId="0" fontId="17" fillId="0" borderId="46" xfId="0" applyFont="1" applyBorder="1" applyAlignment="1" applyProtection="1">
      <alignment vertical="top" wrapText="1"/>
      <protection locked="0"/>
    </xf>
    <xf numFmtId="0" fontId="16" fillId="0" borderId="25" xfId="0" applyNumberFormat="1" applyFont="1" applyBorder="1" applyAlignment="1" applyProtection="1">
      <alignment vertical="top" wrapText="1"/>
      <protection/>
    </xf>
    <xf numFmtId="0" fontId="16" fillId="0" borderId="26" xfId="0" applyNumberFormat="1" applyFont="1" applyBorder="1" applyAlignment="1" applyProtection="1">
      <alignment vertical="top" wrapText="1"/>
      <protection/>
    </xf>
    <xf numFmtId="0" fontId="16" fillId="0" borderId="27" xfId="0" applyNumberFormat="1" applyFont="1" applyBorder="1" applyAlignment="1" applyProtection="1">
      <alignment vertical="top" wrapText="1"/>
      <protection/>
    </xf>
    <xf numFmtId="0" fontId="16" fillId="0" borderId="28" xfId="0" applyNumberFormat="1" applyFont="1" applyBorder="1" applyAlignment="1" applyProtection="1">
      <alignment vertical="top" wrapText="1"/>
      <protection/>
    </xf>
    <xf numFmtId="0" fontId="16" fillId="0" borderId="0" xfId="0" applyNumberFormat="1" applyFont="1" applyBorder="1" applyAlignment="1" applyProtection="1">
      <alignment vertical="top" wrapText="1"/>
      <protection/>
    </xf>
    <xf numFmtId="0" fontId="16" fillId="0" borderId="15" xfId="0" applyNumberFormat="1" applyFont="1" applyBorder="1" applyAlignment="1" applyProtection="1">
      <alignment vertical="top" wrapText="1"/>
      <protection/>
    </xf>
    <xf numFmtId="0" fontId="16" fillId="0" borderId="36" xfId="0" applyNumberFormat="1" applyFont="1" applyBorder="1" applyAlignment="1" applyProtection="1">
      <alignment vertical="top" wrapText="1"/>
      <protection/>
    </xf>
    <xf numFmtId="0" fontId="16" fillId="0" borderId="18" xfId="0" applyNumberFormat="1" applyFont="1" applyBorder="1" applyAlignment="1" applyProtection="1">
      <alignment vertical="top" wrapText="1"/>
      <protection/>
    </xf>
    <xf numFmtId="0" fontId="16" fillId="0" borderId="46" xfId="0" applyNumberFormat="1" applyFont="1" applyBorder="1" applyAlignment="1" applyProtection="1">
      <alignment vertical="top" wrapText="1"/>
      <protection/>
    </xf>
    <xf numFmtId="0" fontId="0" fillId="0" borderId="0" xfId="0" applyAlignment="1" applyProtection="1">
      <alignment wrapText="1"/>
      <protection locked="0"/>
    </xf>
    <xf numFmtId="0" fontId="18" fillId="0" borderId="28" xfId="0" applyFont="1" applyBorder="1" applyAlignment="1" applyProtection="1">
      <alignment horizontal="justify" vertical="top" wrapText="1"/>
      <protection locked="0"/>
    </xf>
    <xf numFmtId="49" fontId="8" fillId="0" borderId="25" xfId="0" applyNumberFormat="1" applyFont="1" applyBorder="1" applyAlignment="1" applyProtection="1">
      <alignment vertical="top" wrapText="1"/>
      <protection/>
    </xf>
    <xf numFmtId="49" fontId="8" fillId="0" borderId="26" xfId="0" applyNumberFormat="1" applyFont="1" applyBorder="1" applyAlignment="1" applyProtection="1">
      <alignment vertical="top" wrapText="1"/>
      <protection/>
    </xf>
    <xf numFmtId="49" fontId="8" fillId="0" borderId="27" xfId="0" applyNumberFormat="1" applyFont="1" applyBorder="1" applyAlignment="1" applyProtection="1">
      <alignment vertical="top" wrapText="1"/>
      <protection/>
    </xf>
    <xf numFmtId="49" fontId="8" fillId="0" borderId="36" xfId="0" applyNumberFormat="1" applyFont="1" applyBorder="1" applyAlignment="1" applyProtection="1">
      <alignment vertical="top" wrapText="1"/>
      <protection/>
    </xf>
    <xf numFmtId="49" fontId="8" fillId="0" borderId="18" xfId="0" applyNumberFormat="1" applyFont="1" applyBorder="1" applyAlignment="1" applyProtection="1">
      <alignment vertical="top" wrapText="1"/>
      <protection/>
    </xf>
    <xf numFmtId="49" fontId="8" fillId="0" borderId="46" xfId="0" applyNumberFormat="1" applyFont="1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23" xfId="0" applyBorder="1" applyAlignment="1" applyProtection="1">
      <alignment vertical="top" wrapText="1"/>
      <protection/>
    </xf>
    <xf numFmtId="0" fontId="0" fillId="0" borderId="34" xfId="0" applyBorder="1" applyAlignment="1" applyProtection="1">
      <alignment vertical="top" wrapText="1"/>
      <protection/>
    </xf>
    <xf numFmtId="49" fontId="8" fillId="0" borderId="52" xfId="0" applyNumberFormat="1" applyFont="1" applyBorder="1" applyAlignment="1" applyProtection="1">
      <alignment vertical="center" wrapText="1"/>
      <protection/>
    </xf>
    <xf numFmtId="49" fontId="8" fillId="0" borderId="48" xfId="0" applyNumberFormat="1" applyFont="1" applyBorder="1" applyAlignment="1" applyProtection="1">
      <alignment vertical="center" wrapText="1"/>
      <protection/>
    </xf>
    <xf numFmtId="0" fontId="0" fillId="0" borderId="0" xfId="0" applyAlignment="1">
      <alignment vertical="top" wrapText="1"/>
    </xf>
    <xf numFmtId="49" fontId="13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left" vertical="top" wrapText="1"/>
      <protection/>
    </xf>
    <xf numFmtId="0" fontId="8" fillId="0" borderId="25" xfId="0" applyNumberFormat="1" applyFont="1" applyBorder="1" applyAlignment="1" applyProtection="1">
      <alignment vertical="top"/>
      <protection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15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8" fillId="0" borderId="20" xfId="0" applyNumberFormat="1" applyFont="1" applyBorder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2" fontId="0" fillId="0" borderId="47" xfId="0" applyNumberFormat="1" applyBorder="1" applyAlignment="1" applyProtection="1">
      <alignment horizontal="justify" vertical="top" wrapText="1"/>
      <protection/>
    </xf>
    <xf numFmtId="0" fontId="0" fillId="0" borderId="27" xfId="0" applyBorder="1" applyAlignment="1">
      <alignment horizontal="justify" vertical="top" wrapText="1"/>
    </xf>
    <xf numFmtId="2" fontId="0" fillId="0" borderId="22" xfId="0" applyNumberFormat="1" applyBorder="1" applyAlignment="1" applyProtection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  <xf numFmtId="0" fontId="0" fillId="0" borderId="42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49" fontId="12" fillId="0" borderId="39" xfId="0" applyNumberFormat="1" applyFont="1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vertical="center" wrapText="1"/>
      <protection/>
    </xf>
    <xf numFmtId="0" fontId="0" fillId="0" borderId="54" xfId="0" applyBorder="1" applyAlignment="1" applyProtection="1">
      <alignment vertical="center" wrapText="1"/>
      <protection/>
    </xf>
    <xf numFmtId="49" fontId="8" fillId="0" borderId="53" xfId="0" applyNumberFormat="1" applyFont="1" applyBorder="1" applyAlignment="1" applyProtection="1">
      <alignment vertical="center"/>
      <protection/>
    </xf>
    <xf numFmtId="49" fontId="8" fillId="0" borderId="13" xfId="0" applyNumberFormat="1" applyFont="1" applyBorder="1" applyAlignment="1" applyProtection="1">
      <alignment vertical="top" wrapText="1"/>
      <protection/>
    </xf>
    <xf numFmtId="49" fontId="8" fillId="0" borderId="33" xfId="0" applyNumberFormat="1" applyFont="1" applyBorder="1" applyAlignment="1" applyProtection="1">
      <alignment vertical="top" wrapText="1"/>
      <protection/>
    </xf>
    <xf numFmtId="0" fontId="0" fillId="0" borderId="35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2" fontId="0" fillId="0" borderId="22" xfId="0" applyNumberFormat="1" applyFont="1" applyBorder="1" applyAlignment="1" applyProtection="1">
      <alignment horizontal="left" vertical="top" wrapText="1"/>
      <protection/>
    </xf>
    <xf numFmtId="2" fontId="0" fillId="0" borderId="15" xfId="0" applyNumberFormat="1" applyBorder="1" applyAlignment="1" applyProtection="1">
      <alignment horizontal="left" vertical="top" wrapText="1"/>
      <protection/>
    </xf>
    <xf numFmtId="2" fontId="0" fillId="0" borderId="22" xfId="0" applyNumberFormat="1" applyBorder="1" applyAlignment="1" applyProtection="1">
      <alignment horizontal="left" vertical="top" wrapText="1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0" fillId="24" borderId="55" xfId="0" applyFill="1" applyBorder="1" applyAlignment="1" applyProtection="1">
      <alignment wrapText="1"/>
      <protection locked="0"/>
    </xf>
    <xf numFmtId="0" fontId="0" fillId="0" borderId="55" xfId="0" applyBorder="1" applyAlignment="1" applyProtection="1">
      <alignment wrapText="1"/>
      <protection locked="0"/>
    </xf>
    <xf numFmtId="0" fontId="0" fillId="0" borderId="56" xfId="0" applyBorder="1" applyAlignment="1" applyProtection="1">
      <alignment wrapText="1"/>
      <protection locked="0"/>
    </xf>
    <xf numFmtId="49" fontId="0" fillId="24" borderId="11" xfId="0" applyNumberForma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24" borderId="13" xfId="0" applyFill="1" applyBorder="1" applyAlignment="1" applyProtection="1">
      <alignment vertical="top" wrapText="1"/>
      <protection locked="0"/>
    </xf>
    <xf numFmtId="0" fontId="0" fillId="24" borderId="14" xfId="0" applyFill="1" applyBorder="1" applyAlignment="1" applyProtection="1">
      <alignment vertical="top" wrapText="1"/>
      <protection locked="0"/>
    </xf>
    <xf numFmtId="0" fontId="0" fillId="24" borderId="0" xfId="0" applyFill="1" applyAlignment="1" applyProtection="1">
      <alignment vertical="top" wrapText="1"/>
      <protection locked="0"/>
    </xf>
    <xf numFmtId="0" fontId="0" fillId="24" borderId="37" xfId="0" applyFill="1" applyBorder="1" applyAlignment="1" applyProtection="1">
      <alignment vertical="top" wrapText="1"/>
      <protection locked="0"/>
    </xf>
    <xf numFmtId="172" fontId="5" fillId="24" borderId="16" xfId="0" applyNumberFormat="1" applyFont="1" applyFill="1" applyBorder="1" applyAlignment="1" applyProtection="1">
      <alignment horizontal="center" vertical="center"/>
      <protection locked="0"/>
    </xf>
    <xf numFmtId="172" fontId="5" fillId="24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top"/>
      <protection/>
    </xf>
    <xf numFmtId="49" fontId="5" fillId="0" borderId="19" xfId="0" applyNumberFormat="1" applyFont="1" applyBorder="1" applyAlignment="1" applyProtection="1">
      <alignment horizontal="center" vertical="top"/>
      <protection/>
    </xf>
    <xf numFmtId="172" fontId="6" fillId="24" borderId="16" xfId="0" applyNumberFormat="1" applyFont="1" applyFill="1" applyBorder="1" applyAlignment="1" applyProtection="1">
      <alignment horizontal="center" vertical="center"/>
      <protection locked="0"/>
    </xf>
    <xf numFmtId="172" fontId="6" fillId="24" borderId="19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top"/>
      <protection/>
    </xf>
    <xf numFmtId="49" fontId="9" fillId="0" borderId="19" xfId="0" applyNumberFormat="1" applyFont="1" applyBorder="1" applyAlignment="1" applyProtection="1">
      <alignment horizontal="center" vertical="top"/>
      <protection/>
    </xf>
    <xf numFmtId="172" fontId="9" fillId="26" borderId="16" xfId="0" applyNumberFormat="1" applyFont="1" applyFill="1" applyBorder="1" applyAlignment="1" applyProtection="1">
      <alignment horizontal="center" vertical="center"/>
      <protection locked="0"/>
    </xf>
    <xf numFmtId="172" fontId="9" fillId="26" borderId="19" xfId="0" applyNumberFormat="1" applyFont="1" applyFill="1" applyBorder="1" applyAlignment="1" applyProtection="1">
      <alignment horizontal="center" vertical="center"/>
      <protection locked="0"/>
    </xf>
    <xf numFmtId="172" fontId="6" fillId="26" borderId="16" xfId="0" applyNumberFormat="1" applyFont="1" applyFill="1" applyBorder="1" applyAlignment="1" applyProtection="1">
      <alignment horizontal="center" vertical="center"/>
      <protection locked="0"/>
    </xf>
    <xf numFmtId="172" fontId="6" fillId="26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left" vertical="top" shrinkToFit="1"/>
      <protection/>
    </xf>
    <xf numFmtId="49" fontId="5" fillId="0" borderId="19" xfId="0" applyNumberFormat="1" applyFont="1" applyBorder="1" applyAlignment="1" applyProtection="1">
      <alignment horizontal="left" vertical="top" shrinkToFit="1"/>
      <protection/>
    </xf>
    <xf numFmtId="49" fontId="9" fillId="0" borderId="16" xfId="0" applyNumberFormat="1" applyFont="1" applyBorder="1" applyAlignment="1" applyProtection="1">
      <alignment horizontal="left" vertical="top"/>
      <protection/>
    </xf>
    <xf numFmtId="49" fontId="9" fillId="0" borderId="19" xfId="0" applyNumberFormat="1" applyFont="1" applyBorder="1" applyAlignment="1" applyProtection="1">
      <alignment horizontal="left" vertical="top"/>
      <protection/>
    </xf>
    <xf numFmtId="49" fontId="5" fillId="0" borderId="16" xfId="0" applyNumberFormat="1" applyFont="1" applyBorder="1" applyAlignment="1" applyProtection="1">
      <alignment horizontal="left" vertical="top"/>
      <protection/>
    </xf>
    <xf numFmtId="49" fontId="5" fillId="0" borderId="19" xfId="0" applyNumberFormat="1" applyFont="1" applyBorder="1" applyAlignment="1" applyProtection="1">
      <alignment horizontal="left" vertical="top"/>
      <protection/>
    </xf>
    <xf numFmtId="49" fontId="6" fillId="0" borderId="16" xfId="0" applyNumberFormat="1" applyFont="1" applyBorder="1" applyAlignment="1" applyProtection="1">
      <alignment horizontal="left" vertical="top" shrinkToFit="1"/>
      <protection/>
    </xf>
    <xf numFmtId="49" fontId="6" fillId="0" borderId="19" xfId="0" applyNumberFormat="1" applyFont="1" applyBorder="1" applyAlignment="1" applyProtection="1">
      <alignment horizontal="left" vertical="top" shrinkToFit="1"/>
      <protection/>
    </xf>
    <xf numFmtId="49" fontId="5" fillId="0" borderId="16" xfId="0" applyNumberFormat="1" applyFont="1" applyBorder="1" applyAlignment="1" applyProtection="1">
      <alignment horizontal="left" vertical="top" wrapText="1" shrinkToFit="1"/>
      <protection/>
    </xf>
    <xf numFmtId="49" fontId="5" fillId="0" borderId="19" xfId="0" applyNumberFormat="1" applyFont="1" applyBorder="1" applyAlignment="1" applyProtection="1">
      <alignment horizontal="left" vertical="top" wrapText="1" shrinkToFit="1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10" fillId="24" borderId="39" xfId="0" applyNumberFormat="1" applyFont="1" applyFill="1" applyBorder="1" applyAlignment="1" applyProtection="1">
      <alignment horizontal="left" vertical="center"/>
      <protection/>
    </xf>
    <xf numFmtId="0" fontId="0" fillId="24" borderId="40" xfId="0" applyFill="1" applyBorder="1" applyAlignment="1" applyProtection="1">
      <alignment horizontal="left" vertical="center"/>
      <protection/>
    </xf>
    <xf numFmtId="0" fontId="0" fillId="24" borderId="17" xfId="0" applyFill="1" applyBorder="1" applyAlignment="1" applyProtection="1">
      <alignment horizontal="left" vertical="center"/>
      <protection/>
    </xf>
    <xf numFmtId="0" fontId="10" fillId="24" borderId="39" xfId="0" applyNumberFormat="1" applyFont="1" applyFill="1" applyBorder="1" applyAlignment="1" applyProtection="1">
      <alignment horizontal="left" vertical="center"/>
      <protection locked="0"/>
    </xf>
    <xf numFmtId="0" fontId="0" fillId="24" borderId="40" xfId="0" applyFill="1" applyBorder="1" applyAlignment="1" applyProtection="1">
      <alignment horizontal="left" vertical="center"/>
      <protection locked="0"/>
    </xf>
    <xf numFmtId="0" fontId="0" fillId="24" borderId="17" xfId="0" applyFill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center" vertical="center"/>
      <protection/>
    </xf>
    <xf numFmtId="49" fontId="5" fillId="20" borderId="39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vertical="center"/>
      <protection/>
    </xf>
    <xf numFmtId="49" fontId="5" fillId="20" borderId="16" xfId="0" applyNumberFormat="1" applyFont="1" applyFill="1" applyBorder="1" applyAlignment="1" applyProtection="1">
      <alignment horizontal="center" vertical="center" wrapText="1"/>
      <protection/>
    </xf>
    <xf numFmtId="49" fontId="5" fillId="2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4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2" fontId="6" fillId="26" borderId="16" xfId="0" applyNumberFormat="1" applyFont="1" applyFill="1" applyBorder="1" applyAlignment="1" applyProtection="1">
      <alignment horizontal="center" vertical="center"/>
      <protection locked="0"/>
    </xf>
    <xf numFmtId="172" fontId="6" fillId="26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top"/>
      <protection/>
    </xf>
    <xf numFmtId="49" fontId="5" fillId="0" borderId="19" xfId="0" applyNumberFormat="1" applyFont="1" applyBorder="1" applyAlignment="1" applyProtection="1">
      <alignment horizontal="center" vertical="top"/>
      <protection/>
    </xf>
    <xf numFmtId="172" fontId="6" fillId="26" borderId="16" xfId="0" applyNumberFormat="1" applyFont="1" applyFill="1" applyBorder="1" applyAlignment="1" applyProtection="1">
      <alignment horizontal="center" vertical="center"/>
      <protection locked="0"/>
    </xf>
    <xf numFmtId="172" fontId="6" fillId="26" borderId="19" xfId="0" applyNumberFormat="1" applyFont="1" applyFill="1" applyBorder="1" applyAlignment="1" applyProtection="1">
      <alignment horizontal="center" vertical="center"/>
      <protection locked="0"/>
    </xf>
    <xf numFmtId="172" fontId="6" fillId="26" borderId="16" xfId="0" applyNumberFormat="1" applyFont="1" applyFill="1" applyBorder="1" applyAlignment="1" applyProtection="1">
      <alignment horizontal="center" vertical="center"/>
      <protection locked="0"/>
    </xf>
    <xf numFmtId="172" fontId="6" fillId="26" borderId="19" xfId="0" applyNumberFormat="1" applyFont="1" applyFill="1" applyBorder="1" applyAlignment="1" applyProtection="1">
      <alignment horizontal="center" vertical="center"/>
      <protection locked="0"/>
    </xf>
    <xf numFmtId="172" fontId="20" fillId="24" borderId="16" xfId="0" applyNumberFormat="1" applyFont="1" applyFill="1" applyBorder="1" applyAlignment="1" applyProtection="1">
      <alignment horizontal="center" vertical="center"/>
      <protection locked="0"/>
    </xf>
    <xf numFmtId="172" fontId="20" fillId="24" borderId="19" xfId="0" applyNumberFormat="1" applyFont="1" applyFill="1" applyBorder="1" applyAlignment="1" applyProtection="1">
      <alignment horizontal="center" vertical="center"/>
      <protection locked="0"/>
    </xf>
    <xf numFmtId="172" fontId="5" fillId="24" borderId="16" xfId="0" applyNumberFormat="1" applyFont="1" applyFill="1" applyBorder="1" applyAlignment="1" applyProtection="1">
      <alignment horizontal="center" vertical="center"/>
      <protection locked="0"/>
    </xf>
    <xf numFmtId="172" fontId="5" fillId="24" borderId="19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left" vertical="top" shrinkToFit="1"/>
      <protection/>
    </xf>
    <xf numFmtId="49" fontId="6" fillId="0" borderId="19" xfId="0" applyNumberFormat="1" applyFont="1" applyBorder="1" applyAlignment="1" applyProtection="1">
      <alignment horizontal="left" vertical="top" shrinkToFit="1"/>
      <protection/>
    </xf>
    <xf numFmtId="49" fontId="5" fillId="0" borderId="10" xfId="0" applyNumberFormat="1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10" fillId="24" borderId="36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0" fillId="24" borderId="40" xfId="0" applyFill="1" applyBorder="1" applyAlignment="1" applyProtection="1">
      <alignment vertical="center"/>
      <protection/>
    </xf>
    <xf numFmtId="0" fontId="0" fillId="24" borderId="17" xfId="0" applyFill="1" applyBorder="1" applyAlignment="1" applyProtection="1">
      <alignment vertical="center"/>
      <protection/>
    </xf>
    <xf numFmtId="0" fontId="0" fillId="24" borderId="40" xfId="0" applyFill="1" applyBorder="1" applyAlignment="1" applyProtection="1">
      <alignment vertical="center"/>
      <protection locked="0"/>
    </xf>
    <xf numFmtId="0" fontId="0" fillId="24" borderId="17" xfId="0" applyFill="1" applyBorder="1" applyAlignment="1" applyProtection="1">
      <alignment vertical="center"/>
      <protection locked="0"/>
    </xf>
    <xf numFmtId="0" fontId="5" fillId="20" borderId="16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5" fillId="20" borderId="10" xfId="0" applyFont="1" applyFill="1" applyBorder="1" applyAlignment="1" applyProtection="1">
      <alignment horizontal="center" vertical="center" wrapText="1"/>
      <protection/>
    </xf>
    <xf numFmtId="49" fontId="5" fillId="2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49" fontId="5" fillId="0" borderId="57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49" fontId="2" fillId="20" borderId="41" xfId="0" applyNumberFormat="1" applyFont="1" applyFill="1" applyBorder="1" applyAlignment="1" applyProtection="1">
      <alignment horizontal="center" vertical="center"/>
      <protection/>
    </xf>
    <xf numFmtId="49" fontId="2" fillId="20" borderId="58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justify" vertical="top" wrapText="1"/>
      <protection/>
    </xf>
    <xf numFmtId="0" fontId="5" fillId="0" borderId="10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14" fillId="0" borderId="10" xfId="0" applyFont="1" applyBorder="1" applyAlignment="1" applyProtection="1">
      <alignment horizontal="justify" vertical="top" wrapText="1"/>
      <protection/>
    </xf>
    <xf numFmtId="0" fontId="14" fillId="0" borderId="10" xfId="0" applyFont="1" applyBorder="1" applyAlignment="1" applyProtection="1">
      <alignment vertical="top" wrapText="1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/>
      <protection/>
    </xf>
    <xf numFmtId="0" fontId="1" fillId="0" borderId="4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justify" wrapText="1"/>
      <protection/>
    </xf>
    <xf numFmtId="0" fontId="5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39" xfId="0" applyFont="1" applyBorder="1" applyAlignment="1" applyProtection="1">
      <alignment horizontal="center" vertical="top"/>
      <protection/>
    </xf>
    <xf numFmtId="0" fontId="2" fillId="0" borderId="40" xfId="0" applyFont="1" applyBorder="1" applyAlignment="1" applyProtection="1">
      <alignment vertical="top"/>
      <protection/>
    </xf>
    <xf numFmtId="0" fontId="2" fillId="0" borderId="17" xfId="0" applyFont="1" applyBorder="1" applyAlignment="1" applyProtection="1">
      <alignment vertical="top"/>
      <protection/>
    </xf>
    <xf numFmtId="0" fontId="5" fillId="0" borderId="10" xfId="0" applyFont="1" applyBorder="1" applyAlignment="1" applyProtection="1">
      <alignment vertical="top"/>
      <protection/>
    </xf>
    <xf numFmtId="172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172" fontId="5" fillId="24" borderId="16" xfId="0" applyNumberFormat="1" applyFont="1" applyFill="1" applyBorder="1" applyAlignment="1" applyProtection="1">
      <alignment horizontal="center" vertical="center" wrapText="1"/>
      <protection locked="0"/>
    </xf>
    <xf numFmtId="172" fontId="5" fillId="24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vertical="top" wrapText="1"/>
      <protection/>
    </xf>
    <xf numFmtId="0" fontId="5" fillId="0" borderId="40" xfId="0" applyFont="1" applyBorder="1" applyAlignment="1" applyProtection="1">
      <alignment vertical="top" wrapText="1"/>
      <protection/>
    </xf>
    <xf numFmtId="0" fontId="2" fillId="0" borderId="39" xfId="0" applyFont="1" applyBorder="1" applyAlignment="1" applyProtection="1">
      <alignment vertical="top" wrapText="1"/>
      <protection/>
    </xf>
    <xf numFmtId="0" fontId="2" fillId="0" borderId="40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vertical="top" wrapText="1"/>
      <protection/>
    </xf>
    <xf numFmtId="0" fontId="14" fillId="0" borderId="40" xfId="0" applyFont="1" applyBorder="1" applyAlignment="1" applyProtection="1">
      <alignment vertical="top" wrapText="1"/>
      <protection/>
    </xf>
    <xf numFmtId="0" fontId="5" fillId="0" borderId="19" xfId="0" applyFont="1" applyBorder="1" applyAlignment="1" applyProtection="1">
      <alignment vertical="top" wrapText="1"/>
      <protection/>
    </xf>
    <xf numFmtId="49" fontId="2" fillId="20" borderId="59" xfId="0" applyNumberFormat="1" applyFont="1" applyFill="1" applyBorder="1" applyAlignment="1" applyProtection="1">
      <alignment horizontal="center" vertical="center" wrapText="1"/>
      <protection/>
    </xf>
    <xf numFmtId="49" fontId="1" fillId="20" borderId="60" xfId="0" applyNumberFormat="1" applyFont="1" applyFill="1" applyBorder="1" applyAlignment="1" applyProtection="1">
      <alignment horizontal="center" vertical="center"/>
      <protection/>
    </xf>
    <xf numFmtId="49" fontId="1" fillId="20" borderId="61" xfId="0" applyNumberFormat="1" applyFont="1" applyFill="1" applyBorder="1" applyAlignment="1" applyProtection="1">
      <alignment horizontal="center" vertical="center"/>
      <protection/>
    </xf>
    <xf numFmtId="49" fontId="2" fillId="2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2" fillId="20" borderId="62" xfId="0" applyNumberFormat="1" applyFont="1" applyFill="1" applyBorder="1" applyAlignment="1" applyProtection="1">
      <alignment horizontal="center" vertical="center" wrapText="1"/>
      <protection/>
    </xf>
    <xf numFmtId="0" fontId="2" fillId="20" borderId="6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0" fillId="24" borderId="36" xfId="0" applyNumberFormat="1" applyFont="1" applyFill="1" applyBorder="1" applyAlignment="1" applyProtection="1">
      <alignment horizontal="left" vertical="center"/>
      <protection/>
    </xf>
    <xf numFmtId="0" fontId="0" fillId="24" borderId="18" xfId="0" applyFill="1" applyBorder="1" applyAlignment="1" applyProtection="1">
      <alignment vertical="center"/>
      <protection/>
    </xf>
    <xf numFmtId="0" fontId="0" fillId="24" borderId="46" xfId="0" applyFill="1" applyBorder="1" applyAlignment="1" applyProtection="1">
      <alignment vertical="center"/>
      <protection/>
    </xf>
    <xf numFmtId="0" fontId="0" fillId="24" borderId="18" xfId="0" applyFill="1" applyBorder="1" applyAlignment="1" applyProtection="1">
      <alignment vertical="center"/>
      <protection locked="0"/>
    </xf>
    <xf numFmtId="0" fontId="0" fillId="24" borderId="46" xfId="0" applyFill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truharova@vipo.sk" TargetMode="External" /><Relationship Id="rId2" Type="http://schemas.openxmlformats.org/officeDocument/2006/relationships/hyperlink" Target="http://www.vipo.sk/" TargetMode="External" /><Relationship Id="rId3" Type="http://schemas.openxmlformats.org/officeDocument/2006/relationships/hyperlink" Target="http://www.vipo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79"/>
  <sheetViews>
    <sheetView showGridLines="0" zoomScale="85" zoomScaleNormal="85" zoomScalePageLayoutView="0" workbookViewId="0" topLeftCell="A112">
      <selection activeCell="A103" sqref="A103:I118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9.7109375" style="4" customWidth="1"/>
    <col min="10" max="16384" width="9.140625" style="4" customWidth="1"/>
  </cols>
  <sheetData>
    <row r="1" spans="1:9" ht="15.75">
      <c r="A1" s="106" t="s">
        <v>476</v>
      </c>
      <c r="B1" s="104"/>
      <c r="C1" s="158" t="s">
        <v>138</v>
      </c>
      <c r="D1" s="159"/>
      <c r="E1" s="159"/>
      <c r="F1" s="104"/>
      <c r="G1" s="104"/>
      <c r="H1" s="104"/>
      <c r="I1" s="104"/>
    </row>
    <row r="2" spans="1:9" ht="17.25" customHeight="1">
      <c r="A2" s="154" t="s">
        <v>483</v>
      </c>
      <c r="B2" s="155"/>
      <c r="C2" s="155"/>
      <c r="D2" s="155"/>
      <c r="E2" s="155"/>
      <c r="F2" s="155"/>
      <c r="G2" s="155"/>
      <c r="H2" s="155"/>
      <c r="I2" s="155"/>
    </row>
    <row r="3" spans="1:9" ht="18" customHeight="1">
      <c r="A3" s="89"/>
      <c r="B3" s="154" t="s">
        <v>477</v>
      </c>
      <c r="C3" s="355"/>
      <c r="D3" s="355"/>
      <c r="E3" s="355"/>
      <c r="F3" s="355"/>
      <c r="G3" s="59"/>
      <c r="H3" s="59"/>
      <c r="I3" s="59"/>
    </row>
    <row r="4" spans="1:9" ht="15.75">
      <c r="A4" s="152" t="s">
        <v>198</v>
      </c>
      <c r="B4" s="153"/>
      <c r="C4" s="59"/>
      <c r="D4" s="59"/>
      <c r="E4" s="59"/>
      <c r="F4" s="59"/>
      <c r="G4" s="59"/>
      <c r="H4" s="59"/>
      <c r="I4" s="59"/>
    </row>
    <row r="5" spans="1:9" ht="9.75" customHeight="1" thickBot="1">
      <c r="A5" s="58"/>
      <c r="B5" s="60"/>
      <c r="C5" s="59"/>
      <c r="D5" s="59"/>
      <c r="E5" s="59"/>
      <c r="F5" s="59"/>
      <c r="G5" s="59"/>
      <c r="H5" s="59"/>
      <c r="I5" s="59"/>
    </row>
    <row r="6" spans="1:9" ht="13.5" thickBot="1">
      <c r="A6" s="61" t="s">
        <v>139</v>
      </c>
      <c r="B6" s="2" t="s">
        <v>519</v>
      </c>
      <c r="C6" s="6"/>
      <c r="D6" s="62" t="s">
        <v>205</v>
      </c>
      <c r="E6" s="151" t="s">
        <v>520</v>
      </c>
      <c r="F6" s="144"/>
      <c r="G6" s="144"/>
      <c r="H6" s="144"/>
      <c r="I6" s="145"/>
    </row>
    <row r="7" spans="1:9" s="59" customFormat="1" ht="13.5" thickBot="1">
      <c r="A7" s="103"/>
      <c r="B7" s="49"/>
      <c r="C7" s="70"/>
      <c r="D7" s="76"/>
      <c r="E7" s="49"/>
      <c r="F7" s="90"/>
      <c r="G7" s="90"/>
      <c r="H7" s="90"/>
      <c r="I7" s="90"/>
    </row>
    <row r="8" spans="1:9" ht="13.5" thickBot="1">
      <c r="A8" s="61" t="s">
        <v>731</v>
      </c>
      <c r="B8" s="79" t="s">
        <v>732</v>
      </c>
      <c r="C8" s="3" t="s">
        <v>521</v>
      </c>
      <c r="D8" s="79" t="s">
        <v>733</v>
      </c>
      <c r="E8" s="3" t="s">
        <v>522</v>
      </c>
      <c r="F8" s="77"/>
      <c r="G8" s="77"/>
      <c r="H8" s="77"/>
      <c r="I8" s="78"/>
    </row>
    <row r="9" spans="1:9" ht="13.5" customHeight="1" thickBot="1">
      <c r="A9" s="60"/>
      <c r="B9" s="7"/>
      <c r="C9" s="8"/>
      <c r="D9" s="8"/>
      <c r="E9" s="7"/>
      <c r="F9" s="7"/>
      <c r="G9" s="9"/>
      <c r="H9" s="9"/>
      <c r="I9" s="9"/>
    </row>
    <row r="10" spans="1:9" ht="13.5" thickBot="1">
      <c r="A10" s="61" t="s">
        <v>447</v>
      </c>
      <c r="B10" s="151" t="s">
        <v>523</v>
      </c>
      <c r="C10" s="360"/>
      <c r="D10" s="360"/>
      <c r="E10" s="360"/>
      <c r="F10" s="360"/>
      <c r="G10" s="360"/>
      <c r="H10" s="360"/>
      <c r="I10" s="361"/>
    </row>
    <row r="11" spans="1:9" s="10" customFormat="1" ht="13.5" customHeight="1" thickBot="1">
      <c r="A11" s="8"/>
      <c r="B11" s="8"/>
      <c r="C11" s="8"/>
      <c r="E11" s="8"/>
      <c r="F11" s="8"/>
      <c r="G11" s="8"/>
      <c r="H11" s="8"/>
      <c r="I11" s="8"/>
    </row>
    <row r="12" spans="1:9" ht="18.75" customHeight="1" thickBot="1">
      <c r="A12" s="63" t="s">
        <v>199</v>
      </c>
      <c r="B12" s="151" t="s">
        <v>524</v>
      </c>
      <c r="C12" s="144"/>
      <c r="D12" s="144"/>
      <c r="E12" s="144"/>
      <c r="F12" s="144"/>
      <c r="G12" s="144"/>
      <c r="H12" s="144"/>
      <c r="I12" s="145"/>
    </row>
    <row r="13" spans="1:9" ht="9.75" customHeight="1" thickBot="1">
      <c r="A13" s="8"/>
      <c r="B13" s="6"/>
      <c r="C13" s="6"/>
      <c r="D13" s="6"/>
      <c r="E13" s="6"/>
      <c r="F13" s="6"/>
      <c r="G13" s="6"/>
      <c r="H13" s="6"/>
      <c r="I13" s="6"/>
    </row>
    <row r="14" spans="1:9" ht="12.75">
      <c r="A14" s="57" t="s">
        <v>206</v>
      </c>
      <c r="B14" s="149"/>
      <c r="C14" s="149"/>
      <c r="D14" s="11"/>
      <c r="E14" s="11"/>
      <c r="F14" s="11"/>
      <c r="G14" s="11"/>
      <c r="H14" s="11"/>
      <c r="I14" s="12"/>
    </row>
    <row r="15" spans="1:9" ht="12.75">
      <c r="A15" s="64" t="s">
        <v>200</v>
      </c>
      <c r="B15" s="186" t="s">
        <v>525</v>
      </c>
      <c r="C15" s="187"/>
      <c r="D15" s="187"/>
      <c r="E15" s="187"/>
      <c r="F15" s="187"/>
      <c r="G15" s="187"/>
      <c r="H15" s="187"/>
      <c r="I15" s="188"/>
    </row>
    <row r="16" spans="1:9" ht="12.75">
      <c r="A16" s="64" t="s">
        <v>213</v>
      </c>
      <c r="B16" s="186" t="s">
        <v>526</v>
      </c>
      <c r="C16" s="187"/>
      <c r="D16" s="187"/>
      <c r="E16" s="187"/>
      <c r="F16" s="187"/>
      <c r="G16" s="187"/>
      <c r="H16" s="187"/>
      <c r="I16" s="188"/>
    </row>
    <row r="17" spans="1:9" ht="13.5" thickBot="1">
      <c r="A17" s="65" t="s">
        <v>195</v>
      </c>
      <c r="B17" s="192" t="s">
        <v>527</v>
      </c>
      <c r="C17" s="193"/>
      <c r="D17" s="193"/>
      <c r="E17" s="193"/>
      <c r="F17" s="193"/>
      <c r="G17" s="193"/>
      <c r="H17" s="193"/>
      <c r="I17" s="194"/>
    </row>
    <row r="18" spans="1:9" ht="9.75" customHeight="1" thickBot="1">
      <c r="A18" s="13"/>
      <c r="B18" s="6"/>
      <c r="C18" s="4"/>
      <c r="I18" s="6"/>
    </row>
    <row r="19" spans="1:9" ht="13.5" thickBot="1">
      <c r="A19" s="61" t="s">
        <v>211</v>
      </c>
      <c r="B19" s="151" t="s">
        <v>528</v>
      </c>
      <c r="C19" s="151"/>
      <c r="D19" s="151"/>
      <c r="E19" s="151"/>
      <c r="F19" s="151"/>
      <c r="G19" s="151"/>
      <c r="H19" s="151"/>
      <c r="I19" s="359"/>
    </row>
    <row r="20" spans="1:9" ht="9.75" customHeight="1" thickBot="1">
      <c r="A20" s="6"/>
      <c r="B20" s="6"/>
      <c r="C20" s="6"/>
      <c r="I20" s="6"/>
    </row>
    <row r="21" spans="1:9" ht="13.5" thickBot="1">
      <c r="A21" s="61" t="s">
        <v>207</v>
      </c>
      <c r="B21" s="66" t="s">
        <v>201</v>
      </c>
      <c r="C21" s="3" t="s">
        <v>267</v>
      </c>
      <c r="D21" s="80"/>
      <c r="E21" s="66" t="s">
        <v>202</v>
      </c>
      <c r="F21" s="151" t="s">
        <v>529</v>
      </c>
      <c r="G21" s="144"/>
      <c r="H21" s="144"/>
      <c r="I21" s="145"/>
    </row>
    <row r="22" spans="1:9" ht="9.75" customHeight="1" thickBot="1">
      <c r="A22" s="5"/>
      <c r="B22" s="5"/>
      <c r="C22" s="8"/>
      <c r="D22" s="6"/>
      <c r="E22" s="5"/>
      <c r="I22" s="6"/>
    </row>
    <row r="23" spans="1:9" ht="13.5" thickBot="1">
      <c r="A23" s="61" t="s">
        <v>208</v>
      </c>
      <c r="B23" s="66" t="s">
        <v>201</v>
      </c>
      <c r="C23" s="3"/>
      <c r="D23" s="80"/>
      <c r="E23" s="66" t="s">
        <v>202</v>
      </c>
      <c r="F23" s="151"/>
      <c r="G23" s="144"/>
      <c r="H23" s="144"/>
      <c r="I23" s="145"/>
    </row>
    <row r="24" spans="1:9" ht="13.5" thickBot="1">
      <c r="A24" s="6"/>
      <c r="B24" s="6"/>
      <c r="C24" s="6"/>
      <c r="E24" s="6"/>
      <c r="F24" s="6"/>
      <c r="G24" s="6"/>
      <c r="H24" s="6"/>
      <c r="I24" s="6"/>
    </row>
    <row r="25" spans="1:9" ht="13.5" thickBot="1">
      <c r="A25" s="61" t="s">
        <v>377</v>
      </c>
      <c r="B25" s="189" t="s">
        <v>530</v>
      </c>
      <c r="C25" s="144"/>
      <c r="D25" s="144"/>
      <c r="E25" s="144"/>
      <c r="F25" s="144"/>
      <c r="G25" s="144"/>
      <c r="H25" s="144"/>
      <c r="I25" s="145"/>
    </row>
    <row r="26" spans="1:9" ht="7.5" customHeight="1" thickBot="1">
      <c r="A26" s="5"/>
      <c r="B26" s="7"/>
      <c r="C26" s="7"/>
      <c r="D26" s="14"/>
      <c r="E26" s="14"/>
      <c r="F26" s="14"/>
      <c r="G26" s="14"/>
      <c r="H26" s="14"/>
      <c r="I26" s="14"/>
    </row>
    <row r="27" spans="1:9" ht="13.5" thickBot="1">
      <c r="A27" s="61" t="s">
        <v>426</v>
      </c>
      <c r="B27" s="189" t="s">
        <v>531</v>
      </c>
      <c r="C27" s="190"/>
      <c r="D27" s="190"/>
      <c r="E27" s="190"/>
      <c r="F27" s="190"/>
      <c r="G27" s="190"/>
      <c r="H27" s="190"/>
      <c r="I27" s="191"/>
    </row>
    <row r="28" spans="1:9" ht="9.75" customHeight="1" thickBot="1">
      <c r="A28" s="6"/>
      <c r="B28" s="6"/>
      <c r="C28" s="6"/>
      <c r="D28" s="6"/>
      <c r="E28" s="6"/>
      <c r="F28" s="6"/>
      <c r="G28" s="6"/>
      <c r="H28" s="6"/>
      <c r="I28" s="15"/>
    </row>
    <row r="29" spans="1:9" ht="13.5" thickBot="1">
      <c r="A29" s="61" t="s">
        <v>209</v>
      </c>
      <c r="B29" s="151" t="s">
        <v>532</v>
      </c>
      <c r="C29" s="150"/>
      <c r="D29" s="6"/>
      <c r="E29" s="168" t="s">
        <v>729</v>
      </c>
      <c r="F29" s="169"/>
      <c r="G29" s="151" t="s">
        <v>533</v>
      </c>
      <c r="H29" s="151"/>
      <c r="I29" s="150"/>
    </row>
    <row r="30" spans="1:9" ht="9.75" customHeight="1" thickBot="1">
      <c r="A30" s="4"/>
      <c r="B30" s="6"/>
      <c r="C30" s="6"/>
      <c r="D30" s="6"/>
      <c r="E30" s="6"/>
      <c r="F30" s="6"/>
      <c r="G30" s="6"/>
      <c r="H30" s="6"/>
      <c r="I30" s="6"/>
    </row>
    <row r="31" spans="1:9" ht="9.75" customHeight="1">
      <c r="A31" s="329" t="s">
        <v>210</v>
      </c>
      <c r="B31" s="174"/>
      <c r="C31" s="175"/>
      <c r="D31" s="175"/>
      <c r="E31" s="175"/>
      <c r="F31" s="175"/>
      <c r="G31" s="175"/>
      <c r="H31" s="175"/>
      <c r="I31" s="176"/>
    </row>
    <row r="32" spans="1:9" ht="9.75" customHeight="1">
      <c r="A32" s="353"/>
      <c r="B32" s="177"/>
      <c r="C32" s="177"/>
      <c r="D32" s="177"/>
      <c r="E32" s="177"/>
      <c r="F32" s="177"/>
      <c r="G32" s="177"/>
      <c r="H32" s="177"/>
      <c r="I32" s="178"/>
    </row>
    <row r="33" spans="1:9" ht="13.5" thickBot="1">
      <c r="A33" s="354"/>
      <c r="B33" s="179"/>
      <c r="C33" s="179"/>
      <c r="D33" s="179"/>
      <c r="E33" s="179"/>
      <c r="F33" s="179"/>
      <c r="G33" s="179"/>
      <c r="H33" s="179"/>
      <c r="I33" s="180"/>
    </row>
    <row r="34" spans="1:9" ht="13.5" thickBot="1">
      <c r="A34" s="5"/>
      <c r="B34" s="49"/>
      <c r="C34" s="50"/>
      <c r="D34" s="50"/>
      <c r="E34" s="50"/>
      <c r="F34" s="50"/>
      <c r="G34" s="50"/>
      <c r="H34" s="50"/>
      <c r="I34" s="50"/>
    </row>
    <row r="35" spans="1:9" ht="26.25" customHeight="1">
      <c r="A35" s="160" t="s">
        <v>480</v>
      </c>
      <c r="B35" s="163" t="s">
        <v>534</v>
      </c>
      <c r="C35" s="198" t="s">
        <v>479</v>
      </c>
      <c r="D35" s="199"/>
      <c r="E35" s="199"/>
      <c r="F35" s="201" t="s">
        <v>531</v>
      </c>
      <c r="G35" s="202"/>
      <c r="H35" s="202"/>
      <c r="I35" s="203"/>
    </row>
    <row r="36" spans="1:9" ht="12.75">
      <c r="A36" s="161"/>
      <c r="B36" s="164"/>
      <c r="C36" s="200"/>
      <c r="D36" s="200"/>
      <c r="E36" s="200"/>
      <c r="F36" s="204"/>
      <c r="G36" s="204"/>
      <c r="H36" s="204"/>
      <c r="I36" s="205"/>
    </row>
    <row r="37" spans="1:9" ht="12.75">
      <c r="A37" s="161"/>
      <c r="B37" s="164"/>
      <c r="C37" s="200"/>
      <c r="D37" s="200"/>
      <c r="E37" s="200"/>
      <c r="F37" s="204"/>
      <c r="G37" s="204"/>
      <c r="H37" s="204"/>
      <c r="I37" s="205"/>
    </row>
    <row r="38" spans="1:9" ht="12.75">
      <c r="A38" s="161"/>
      <c r="B38" s="164"/>
      <c r="C38" s="170" t="s">
        <v>445</v>
      </c>
      <c r="D38" s="171"/>
      <c r="E38" s="171"/>
      <c r="F38" s="206" t="s">
        <v>535</v>
      </c>
      <c r="G38" s="206"/>
      <c r="H38" s="206"/>
      <c r="I38" s="207"/>
    </row>
    <row r="39" spans="1:9" ht="12.75">
      <c r="A39" s="161"/>
      <c r="B39" s="164"/>
      <c r="C39" s="172"/>
      <c r="D39" s="173"/>
      <c r="E39" s="173"/>
      <c r="F39" s="208"/>
      <c r="G39" s="208"/>
      <c r="H39" s="208"/>
      <c r="I39" s="209"/>
    </row>
    <row r="40" spans="1:9" ht="13.5" thickBot="1">
      <c r="A40" s="162"/>
      <c r="B40" s="165"/>
      <c r="C40" s="166" t="s">
        <v>478</v>
      </c>
      <c r="D40" s="167"/>
      <c r="E40" s="167"/>
      <c r="F40" s="356"/>
      <c r="G40" s="357"/>
      <c r="H40" s="357"/>
      <c r="I40" s="358"/>
    </row>
    <row r="41" spans="1:9" s="8" customFormat="1" ht="12.75">
      <c r="A41" s="105"/>
      <c r="B41" s="105"/>
      <c r="C41" s="105"/>
      <c r="D41" s="105"/>
      <c r="E41" s="105"/>
      <c r="F41" s="105"/>
      <c r="G41" s="105"/>
      <c r="H41" s="105"/>
      <c r="I41" s="105"/>
    </row>
    <row r="42" spans="1:9" s="8" customFormat="1" ht="13.5" thickBot="1">
      <c r="A42" s="105"/>
      <c r="B42" s="105"/>
      <c r="C42" s="105"/>
      <c r="D42" s="105"/>
      <c r="E42" s="105"/>
      <c r="F42" s="105"/>
      <c r="G42" s="105"/>
      <c r="H42" s="105"/>
      <c r="I42" s="105"/>
    </row>
    <row r="43" spans="1:14" ht="12.75">
      <c r="A43" s="57" t="s">
        <v>70</v>
      </c>
      <c r="B43" s="362" t="s">
        <v>536</v>
      </c>
      <c r="C43" s="362"/>
      <c r="D43" s="362"/>
      <c r="E43" s="362"/>
      <c r="F43" s="362"/>
      <c r="G43" s="362"/>
      <c r="H43" s="362"/>
      <c r="I43" s="363"/>
      <c r="J43" s="6"/>
      <c r="K43" s="6"/>
      <c r="L43" s="6"/>
      <c r="M43" s="6"/>
      <c r="N43" s="6"/>
    </row>
    <row r="44" spans="1:14" ht="12.75">
      <c r="A44" s="67"/>
      <c r="B44" s="364"/>
      <c r="C44" s="364"/>
      <c r="D44" s="364"/>
      <c r="E44" s="364"/>
      <c r="F44" s="364"/>
      <c r="G44" s="364"/>
      <c r="H44" s="364"/>
      <c r="I44" s="365"/>
      <c r="J44" s="6"/>
      <c r="K44" s="6"/>
      <c r="L44" s="6"/>
      <c r="M44" s="6"/>
      <c r="N44" s="6"/>
    </row>
    <row r="45" spans="1:14" ht="12.75">
      <c r="A45" s="67"/>
      <c r="B45" s="364"/>
      <c r="C45" s="364"/>
      <c r="D45" s="364"/>
      <c r="E45" s="364"/>
      <c r="F45" s="364"/>
      <c r="G45" s="364"/>
      <c r="H45" s="364"/>
      <c r="I45" s="365"/>
      <c r="J45" s="6"/>
      <c r="K45" s="6"/>
      <c r="L45" s="6"/>
      <c r="M45" s="6"/>
      <c r="N45" s="6"/>
    </row>
    <row r="46" spans="1:14" ht="12.75">
      <c r="A46" s="67"/>
      <c r="B46" s="364"/>
      <c r="C46" s="364"/>
      <c r="D46" s="364"/>
      <c r="E46" s="364"/>
      <c r="F46" s="364"/>
      <c r="G46" s="364"/>
      <c r="H46" s="364"/>
      <c r="I46" s="365"/>
      <c r="J46" s="6"/>
      <c r="K46" s="6"/>
      <c r="L46" s="6"/>
      <c r="M46" s="6"/>
      <c r="N46" s="6"/>
    </row>
    <row r="47" spans="1:14" ht="12.75">
      <c r="A47" s="67"/>
      <c r="B47" s="364"/>
      <c r="C47" s="364"/>
      <c r="D47" s="364"/>
      <c r="E47" s="364"/>
      <c r="F47" s="364"/>
      <c r="G47" s="364"/>
      <c r="H47" s="364"/>
      <c r="I47" s="365"/>
      <c r="J47" s="6"/>
      <c r="K47" s="6"/>
      <c r="L47" s="6"/>
      <c r="M47" s="6"/>
      <c r="N47" s="6"/>
    </row>
    <row r="48" spans="1:14" ht="13.5" thickBot="1">
      <c r="A48" s="68"/>
      <c r="B48" s="239"/>
      <c r="C48" s="239"/>
      <c r="D48" s="239"/>
      <c r="E48" s="239"/>
      <c r="F48" s="239"/>
      <c r="G48" s="239"/>
      <c r="H48" s="239"/>
      <c r="I48" s="240"/>
      <c r="J48" s="6"/>
      <c r="K48" s="6"/>
      <c r="L48" s="6"/>
      <c r="M48" s="6"/>
      <c r="N48" s="6"/>
    </row>
    <row r="49" spans="1:9" ht="12.75">
      <c r="A49" s="70"/>
      <c r="B49" s="70"/>
      <c r="C49" s="91"/>
      <c r="D49" s="16"/>
      <c r="E49" s="16"/>
      <c r="F49" s="6"/>
      <c r="G49" s="6"/>
      <c r="H49" s="6"/>
      <c r="I49" s="6"/>
    </row>
    <row r="50" spans="1:9" ht="15">
      <c r="A50" s="152" t="s">
        <v>9</v>
      </c>
      <c r="B50" s="197"/>
      <c r="C50" s="197"/>
      <c r="D50" s="6"/>
      <c r="E50" s="6"/>
      <c r="F50" s="6"/>
      <c r="G50" s="6"/>
      <c r="H50" s="6"/>
      <c r="I50" s="6"/>
    </row>
    <row r="51" spans="1:9" ht="15">
      <c r="A51" s="81"/>
      <c r="B51" s="82"/>
      <c r="C51" s="82"/>
      <c r="D51" s="6"/>
      <c r="E51" s="6"/>
      <c r="F51" s="6"/>
      <c r="G51" s="6"/>
      <c r="H51" s="6"/>
      <c r="I51" s="6"/>
    </row>
    <row r="52" spans="1:9" ht="15.75" customHeight="1">
      <c r="A52" s="340" t="s">
        <v>300</v>
      </c>
      <c r="B52" s="341"/>
      <c r="C52" s="341"/>
      <c r="D52" s="341"/>
      <c r="E52" s="341"/>
      <c r="F52" s="342"/>
      <c r="G52" s="183" t="s">
        <v>537</v>
      </c>
      <c r="H52" s="184"/>
      <c r="I52" s="185"/>
    </row>
    <row r="53" spans="1:9" ht="15.75" thickBot="1">
      <c r="A53" s="81"/>
      <c r="B53" s="82"/>
      <c r="C53" s="82"/>
      <c r="D53" s="6"/>
      <c r="E53" s="6"/>
      <c r="F53" s="6"/>
      <c r="G53" s="6"/>
      <c r="H53" s="6"/>
      <c r="I53" s="6"/>
    </row>
    <row r="54" spans="1:9" ht="13.5" thickBot="1">
      <c r="A54" s="181" t="s">
        <v>302</v>
      </c>
      <c r="B54" s="182"/>
      <c r="C54" s="345" t="s">
        <v>28</v>
      </c>
      <c r="D54" s="345"/>
      <c r="E54" s="345"/>
      <c r="F54" s="343" t="s">
        <v>404</v>
      </c>
      <c r="G54" s="343"/>
      <c r="H54" s="343"/>
      <c r="I54" s="344"/>
    </row>
    <row r="55" spans="1:9" ht="27" customHeight="1" thickBot="1">
      <c r="A55" s="156" t="s">
        <v>484</v>
      </c>
      <c r="B55" s="157"/>
      <c r="C55" s="146" t="s">
        <v>744</v>
      </c>
      <c r="D55" s="142"/>
      <c r="E55" s="143"/>
      <c r="F55" s="213" t="s">
        <v>10</v>
      </c>
      <c r="G55" s="213"/>
      <c r="H55" s="213"/>
      <c r="I55" s="214"/>
    </row>
    <row r="56" spans="1:9" ht="26.25" customHeight="1" thickBot="1">
      <c r="A56" s="350" t="s">
        <v>699</v>
      </c>
      <c r="B56" s="351"/>
      <c r="C56" s="146" t="s">
        <v>745</v>
      </c>
      <c r="D56" s="142"/>
      <c r="E56" s="143"/>
      <c r="F56" s="147" t="s">
        <v>11</v>
      </c>
      <c r="G56" s="147"/>
      <c r="H56" s="147"/>
      <c r="I56" s="148"/>
    </row>
    <row r="57" spans="1:9" ht="26.25" customHeight="1">
      <c r="A57" s="352"/>
      <c r="B57" s="351"/>
      <c r="C57" s="146" t="s">
        <v>746</v>
      </c>
      <c r="D57" s="142"/>
      <c r="E57" s="143"/>
      <c r="F57" s="147" t="s">
        <v>405</v>
      </c>
      <c r="G57" s="147"/>
      <c r="H57" s="147"/>
      <c r="I57" s="148"/>
    </row>
    <row r="58" spans="1:9" ht="13.5" thickBot="1">
      <c r="A58" s="352"/>
      <c r="B58" s="351"/>
      <c r="C58" s="217" t="s">
        <v>301</v>
      </c>
      <c r="D58" s="218"/>
      <c r="E58" s="218"/>
      <c r="F58" s="147" t="s">
        <v>284</v>
      </c>
      <c r="G58" s="147"/>
      <c r="H58" s="147"/>
      <c r="I58" s="148"/>
    </row>
    <row r="59" spans="1:9" ht="25.5" customHeight="1" thickBot="1">
      <c r="A59" s="332" t="s">
        <v>487</v>
      </c>
      <c r="B59" s="333"/>
      <c r="C59" s="142" t="s">
        <v>747</v>
      </c>
      <c r="D59" s="142"/>
      <c r="E59" s="143"/>
      <c r="F59" s="147" t="s">
        <v>12</v>
      </c>
      <c r="G59" s="147"/>
      <c r="H59" s="147"/>
      <c r="I59" s="148"/>
    </row>
    <row r="60" spans="1:9" ht="26.25" customHeight="1">
      <c r="A60" s="334"/>
      <c r="B60" s="335"/>
      <c r="C60" s="346" t="s">
        <v>748</v>
      </c>
      <c r="D60" s="346"/>
      <c r="E60" s="347"/>
      <c r="F60" s="262" t="s">
        <v>13</v>
      </c>
      <c r="G60" s="171"/>
      <c r="H60" s="171"/>
      <c r="I60" s="336"/>
    </row>
    <row r="61" spans="1:9" ht="26.25" customHeight="1" thickBot="1">
      <c r="A61" s="210"/>
      <c r="B61" s="211"/>
      <c r="C61" s="348"/>
      <c r="D61" s="348"/>
      <c r="E61" s="349"/>
      <c r="F61" s="337"/>
      <c r="G61" s="338"/>
      <c r="H61" s="338"/>
      <c r="I61" s="339"/>
    </row>
    <row r="62" spans="1:9" ht="13.5" thickBot="1">
      <c r="A62" s="92" t="s">
        <v>486</v>
      </c>
      <c r="B62" s="93"/>
      <c r="C62" s="91"/>
      <c r="D62" s="91"/>
      <c r="E62" s="91"/>
      <c r="F62" s="70"/>
      <c r="G62" s="70"/>
      <c r="H62" s="70"/>
      <c r="I62" s="70"/>
    </row>
    <row r="63" spans="1:9" ht="12.75">
      <c r="A63" s="195" t="s">
        <v>303</v>
      </c>
      <c r="B63" s="196"/>
      <c r="C63" s="196" t="s">
        <v>28</v>
      </c>
      <c r="D63" s="212"/>
      <c r="E63" s="212"/>
      <c r="F63" s="215" t="s">
        <v>404</v>
      </c>
      <c r="G63" s="215"/>
      <c r="H63" s="215"/>
      <c r="I63" s="216"/>
    </row>
    <row r="64" spans="1:9" ht="12.75">
      <c r="A64" s="268" t="s">
        <v>485</v>
      </c>
      <c r="B64" s="269"/>
      <c r="C64" s="252" t="s">
        <v>498</v>
      </c>
      <c r="D64" s="253"/>
      <c r="E64" s="254"/>
      <c r="F64" s="262" t="s">
        <v>493</v>
      </c>
      <c r="G64" s="263"/>
      <c r="H64" s="263"/>
      <c r="I64" s="264"/>
    </row>
    <row r="65" spans="1:9" ht="21" customHeight="1">
      <c r="A65" s="257" t="s">
        <v>24</v>
      </c>
      <c r="B65" s="258"/>
      <c r="C65" s="255"/>
      <c r="D65" s="255"/>
      <c r="E65" s="256"/>
      <c r="F65" s="265"/>
      <c r="G65" s="266"/>
      <c r="H65" s="266"/>
      <c r="I65" s="267"/>
    </row>
    <row r="66" spans="1:9" ht="90.75" customHeight="1">
      <c r="A66" s="259"/>
      <c r="B66" s="258"/>
      <c r="C66" s="277" t="s">
        <v>499</v>
      </c>
      <c r="D66" s="278"/>
      <c r="E66" s="278"/>
      <c r="F66" s="260" t="s">
        <v>494</v>
      </c>
      <c r="G66" s="260"/>
      <c r="H66" s="260"/>
      <c r="I66" s="261"/>
    </row>
    <row r="67" spans="1:9" ht="21.75" customHeight="1">
      <c r="A67" s="270" t="s">
        <v>489</v>
      </c>
      <c r="B67" s="271"/>
      <c r="C67" s="277" t="s">
        <v>490</v>
      </c>
      <c r="D67" s="278"/>
      <c r="E67" s="278"/>
      <c r="F67" s="260" t="s">
        <v>495</v>
      </c>
      <c r="G67" s="260"/>
      <c r="H67" s="260"/>
      <c r="I67" s="261"/>
    </row>
    <row r="68" spans="1:9" ht="21.75" customHeight="1">
      <c r="A68" s="272"/>
      <c r="B68" s="271"/>
      <c r="C68" s="277" t="s">
        <v>491</v>
      </c>
      <c r="D68" s="278"/>
      <c r="E68" s="278"/>
      <c r="F68" s="260" t="s">
        <v>496</v>
      </c>
      <c r="G68" s="260"/>
      <c r="H68" s="260"/>
      <c r="I68" s="261"/>
    </row>
    <row r="69" spans="1:9" ht="21.75" customHeight="1" thickBot="1">
      <c r="A69" s="273"/>
      <c r="B69" s="274"/>
      <c r="C69" s="317" t="s">
        <v>492</v>
      </c>
      <c r="D69" s="318"/>
      <c r="E69" s="318"/>
      <c r="F69" s="275" t="s">
        <v>497</v>
      </c>
      <c r="G69" s="275"/>
      <c r="H69" s="275"/>
      <c r="I69" s="276"/>
    </row>
    <row r="70" spans="1:9" ht="12.75">
      <c r="A70" s="327"/>
      <c r="B70" s="328"/>
      <c r="C70" s="328"/>
      <c r="D70" s="328"/>
      <c r="E70" s="328"/>
      <c r="F70" s="328"/>
      <c r="G70" s="328"/>
      <c r="H70" s="328"/>
      <c r="I70" s="328"/>
    </row>
    <row r="71" spans="1:9" ht="12.75">
      <c r="A71" s="325" t="s">
        <v>488</v>
      </c>
      <c r="B71" s="326"/>
      <c r="C71" s="326"/>
      <c r="D71" s="326"/>
      <c r="E71" s="326"/>
      <c r="F71" s="326"/>
      <c r="G71" s="326"/>
      <c r="H71" s="326"/>
      <c r="I71" s="326"/>
    </row>
    <row r="72" spans="1:9" ht="13.5" thickBot="1">
      <c r="A72" s="220"/>
      <c r="B72" s="220"/>
      <c r="C72" s="220"/>
      <c r="D72" s="220"/>
      <c r="E72" s="220"/>
      <c r="F72" s="220"/>
      <c r="G72" s="220"/>
      <c r="H72" s="220"/>
      <c r="I72" s="220"/>
    </row>
    <row r="73" spans="1:9" ht="13.5" thickBot="1">
      <c r="A73" s="168" t="s">
        <v>724</v>
      </c>
      <c r="B73" s="169"/>
      <c r="C73" s="232"/>
      <c r="D73" s="233"/>
      <c r="E73" s="234"/>
      <c r="F73" s="140" t="s">
        <v>538</v>
      </c>
      <c r="G73" s="6"/>
      <c r="H73" s="6"/>
      <c r="I73" s="6"/>
    </row>
    <row r="74" spans="1:9" ht="13.5" thickBot="1">
      <c r="A74" s="60"/>
      <c r="B74" s="60"/>
      <c r="C74" s="70"/>
      <c r="D74" s="117"/>
      <c r="E74" s="117"/>
      <c r="F74" s="118"/>
      <c r="G74" s="6"/>
      <c r="H74" s="6"/>
      <c r="I74" s="6"/>
    </row>
    <row r="75" spans="1:9" ht="13.5" thickBot="1">
      <c r="A75" s="168" t="s">
        <v>743</v>
      </c>
      <c r="B75" s="221"/>
      <c r="C75" s="221"/>
      <c r="D75" s="221"/>
      <c r="E75" s="221"/>
      <c r="F75" s="221"/>
      <c r="G75" s="221"/>
      <c r="H75" s="221"/>
      <c r="I75" s="222"/>
    </row>
    <row r="76" spans="1:9" ht="12.75">
      <c r="A76" s="223" t="s">
        <v>539</v>
      </c>
      <c r="B76" s="224"/>
      <c r="C76" s="224"/>
      <c r="D76" s="224"/>
      <c r="E76" s="224"/>
      <c r="F76" s="224"/>
      <c r="G76" s="224"/>
      <c r="H76" s="224"/>
      <c r="I76" s="225"/>
    </row>
    <row r="77" spans="1:9" ht="12.75">
      <c r="A77" s="226"/>
      <c r="B77" s="227"/>
      <c r="C77" s="227"/>
      <c r="D77" s="227"/>
      <c r="E77" s="227"/>
      <c r="F77" s="227"/>
      <c r="G77" s="227"/>
      <c r="H77" s="227"/>
      <c r="I77" s="228"/>
    </row>
    <row r="78" spans="1:9" ht="12.75">
      <c r="A78" s="226"/>
      <c r="B78" s="227"/>
      <c r="C78" s="227"/>
      <c r="D78" s="227"/>
      <c r="E78" s="227"/>
      <c r="F78" s="227"/>
      <c r="G78" s="227"/>
      <c r="H78" s="227"/>
      <c r="I78" s="228"/>
    </row>
    <row r="79" spans="1:9" ht="12.75">
      <c r="A79" s="226"/>
      <c r="B79" s="227"/>
      <c r="C79" s="227"/>
      <c r="D79" s="227"/>
      <c r="E79" s="227"/>
      <c r="F79" s="227"/>
      <c r="G79" s="227"/>
      <c r="H79" s="227"/>
      <c r="I79" s="228"/>
    </row>
    <row r="80" spans="1:9" ht="13.5" thickBot="1">
      <c r="A80" s="229"/>
      <c r="B80" s="230"/>
      <c r="C80" s="230"/>
      <c r="D80" s="230"/>
      <c r="E80" s="230"/>
      <c r="F80" s="230"/>
      <c r="G80" s="230"/>
      <c r="H80" s="230"/>
      <c r="I80" s="231"/>
    </row>
    <row r="81" spans="1:9" ht="13.5" thickBot="1">
      <c r="A81" s="60"/>
      <c r="B81" s="5"/>
      <c r="C81" s="6"/>
      <c r="D81" s="6"/>
      <c r="E81" s="6"/>
      <c r="F81" s="6"/>
      <c r="G81" s="6"/>
      <c r="H81" s="6"/>
      <c r="I81" s="6"/>
    </row>
    <row r="82" spans="1:9" ht="13.5" thickBot="1">
      <c r="A82" s="329" t="s">
        <v>380</v>
      </c>
      <c r="B82" s="330"/>
      <c r="C82" s="330"/>
      <c r="D82" s="330"/>
      <c r="E82" s="330"/>
      <c r="F82" s="330"/>
      <c r="G82" s="330"/>
      <c r="H82" s="330"/>
      <c r="I82" s="331"/>
    </row>
    <row r="83" spans="1:9" ht="12.75">
      <c r="A83" s="223"/>
      <c r="B83" s="235"/>
      <c r="C83" s="236"/>
      <c r="D83" s="236"/>
      <c r="E83" s="236"/>
      <c r="F83" s="236"/>
      <c r="G83" s="236"/>
      <c r="H83" s="236"/>
      <c r="I83" s="237"/>
    </row>
    <row r="84" spans="1:9" ht="13.5" thickBot="1">
      <c r="A84" s="238"/>
      <c r="B84" s="239"/>
      <c r="C84" s="239"/>
      <c r="D84" s="239"/>
      <c r="E84" s="239"/>
      <c r="F84" s="239"/>
      <c r="G84" s="239"/>
      <c r="H84" s="239"/>
      <c r="I84" s="240"/>
    </row>
    <row r="85" spans="1:9" ht="13.5" thickBot="1">
      <c r="A85" s="74"/>
      <c r="B85" s="74"/>
      <c r="C85" s="74"/>
      <c r="D85" s="74"/>
      <c r="E85" s="74"/>
      <c r="F85" s="74"/>
      <c r="G85" s="74"/>
      <c r="H85" s="74"/>
      <c r="I85" s="74"/>
    </row>
    <row r="86" spans="1:9" ht="13.5" thickBot="1">
      <c r="A86" s="69" t="s">
        <v>378</v>
      </c>
      <c r="B86" s="108"/>
      <c r="C86" s="74"/>
      <c r="D86" s="74"/>
      <c r="E86" s="74"/>
      <c r="F86" s="74"/>
      <c r="G86" s="74"/>
      <c r="H86" s="74"/>
      <c r="I86" s="74"/>
    </row>
    <row r="87" spans="1:9" ht="12.75">
      <c r="A87" s="74"/>
      <c r="B87" s="74"/>
      <c r="C87" s="74"/>
      <c r="D87" s="74"/>
      <c r="E87" s="74"/>
      <c r="F87" s="74"/>
      <c r="G87" s="74"/>
      <c r="H87" s="74"/>
      <c r="I87" s="74"/>
    </row>
    <row r="88" spans="1:9" ht="13.5" thickBot="1">
      <c r="A88" s="94" t="s">
        <v>25</v>
      </c>
      <c r="B88" s="74"/>
      <c r="C88" s="74"/>
      <c r="D88" s="74"/>
      <c r="E88" s="74"/>
      <c r="F88" s="74"/>
      <c r="G88" s="74"/>
      <c r="H88" s="74"/>
      <c r="I88" s="74"/>
    </row>
    <row r="89" spans="1:9" ht="13.5" thickBot="1">
      <c r="A89" s="168" t="s">
        <v>720</v>
      </c>
      <c r="B89" s="169"/>
      <c r="C89" s="169"/>
      <c r="D89" s="233"/>
      <c r="E89" s="233"/>
      <c r="F89" s="234"/>
      <c r="G89" s="141" t="s">
        <v>538</v>
      </c>
      <c r="H89" s="70"/>
      <c r="I89" s="70"/>
    </row>
    <row r="90" spans="1:9" ht="6" customHeight="1" thickBot="1">
      <c r="A90" s="60"/>
      <c r="B90" s="60"/>
      <c r="C90" s="60"/>
      <c r="D90" s="70"/>
      <c r="E90" s="70"/>
      <c r="F90" s="70"/>
      <c r="G90" s="70"/>
      <c r="H90" s="70"/>
      <c r="I90" s="70"/>
    </row>
    <row r="91" spans="1:9" ht="12.75">
      <c r="A91" s="160" t="s">
        <v>305</v>
      </c>
      <c r="B91" s="314"/>
      <c r="C91" s="279" t="s">
        <v>500</v>
      </c>
      <c r="D91" s="280"/>
      <c r="E91" s="281"/>
      <c r="F91" s="282" t="s">
        <v>718</v>
      </c>
      <c r="G91" s="283"/>
      <c r="H91" s="283"/>
      <c r="I91" s="284"/>
    </row>
    <row r="92" spans="1:9" ht="13.5" customHeight="1">
      <c r="A92" s="259"/>
      <c r="B92" s="258"/>
      <c r="C92" s="255"/>
      <c r="D92" s="255"/>
      <c r="E92" s="256"/>
      <c r="F92" s="265"/>
      <c r="G92" s="266"/>
      <c r="H92" s="266"/>
      <c r="I92" s="267"/>
    </row>
    <row r="93" spans="1:9" ht="12.75">
      <c r="A93" s="259"/>
      <c r="B93" s="258"/>
      <c r="C93" s="277" t="s">
        <v>501</v>
      </c>
      <c r="D93" s="278"/>
      <c r="E93" s="278"/>
      <c r="F93" s="260" t="s">
        <v>719</v>
      </c>
      <c r="G93" s="260"/>
      <c r="H93" s="260"/>
      <c r="I93" s="261"/>
    </row>
    <row r="94" spans="1:9" ht="12.75">
      <c r="A94" s="259"/>
      <c r="B94" s="258"/>
      <c r="C94" s="277" t="s">
        <v>490</v>
      </c>
      <c r="D94" s="278"/>
      <c r="E94" s="278"/>
      <c r="F94" s="260" t="s">
        <v>721</v>
      </c>
      <c r="G94" s="260"/>
      <c r="H94" s="260"/>
      <c r="I94" s="261"/>
    </row>
    <row r="95" spans="1:9" ht="12.75">
      <c r="A95" s="259"/>
      <c r="B95" s="258"/>
      <c r="C95" s="277" t="s">
        <v>491</v>
      </c>
      <c r="D95" s="278"/>
      <c r="E95" s="278"/>
      <c r="F95" s="260" t="s">
        <v>722</v>
      </c>
      <c r="G95" s="260"/>
      <c r="H95" s="260"/>
      <c r="I95" s="261"/>
    </row>
    <row r="96" spans="1:9" ht="13.5" thickBot="1">
      <c r="A96" s="315"/>
      <c r="B96" s="316"/>
      <c r="C96" s="317" t="s">
        <v>492</v>
      </c>
      <c r="D96" s="318"/>
      <c r="E96" s="318"/>
      <c r="F96" s="275" t="s">
        <v>723</v>
      </c>
      <c r="G96" s="275"/>
      <c r="H96" s="275"/>
      <c r="I96" s="276"/>
    </row>
    <row r="97" spans="1:9" ht="12.75">
      <c r="A97" s="49"/>
      <c r="B97" s="72"/>
      <c r="C97" s="72"/>
      <c r="D97" s="72"/>
      <c r="E97" s="73"/>
      <c r="F97" s="73"/>
      <c r="G97" s="72"/>
      <c r="H97" s="72"/>
      <c r="I97" s="72"/>
    </row>
    <row r="98" spans="1:9" ht="18" customHeight="1">
      <c r="A98" s="320" t="s">
        <v>725</v>
      </c>
      <c r="B98" s="321"/>
      <c r="C98" s="321"/>
      <c r="D98" s="321"/>
      <c r="E98" s="321"/>
      <c r="F98" s="321"/>
      <c r="G98" s="321"/>
      <c r="H98" s="321"/>
      <c r="I98" s="321"/>
    </row>
    <row r="99" spans="1:9" ht="15.75">
      <c r="A99" s="243" t="s">
        <v>740</v>
      </c>
      <c r="B99" s="244"/>
      <c r="C99" s="244"/>
      <c r="D99" s="244"/>
      <c r="E99" s="244"/>
      <c r="F99" s="244"/>
      <c r="G99" s="244"/>
      <c r="H99" s="244"/>
      <c r="I99" s="244"/>
    </row>
    <row r="100" spans="1:9" ht="12.75">
      <c r="A100" s="120"/>
      <c r="B100" s="120"/>
      <c r="C100" s="120"/>
      <c r="D100" s="120"/>
      <c r="E100" s="120"/>
      <c r="F100" s="120"/>
      <c r="G100" s="120"/>
      <c r="H100" s="120"/>
      <c r="I100" s="120"/>
    </row>
    <row r="101" spans="1:9" ht="12.75">
      <c r="A101" s="246" t="s">
        <v>196</v>
      </c>
      <c r="B101" s="247"/>
      <c r="C101" s="247"/>
      <c r="D101" s="247"/>
      <c r="E101" s="247"/>
      <c r="F101" s="247"/>
      <c r="G101" s="247"/>
      <c r="H101" s="247"/>
      <c r="I101" s="248"/>
    </row>
    <row r="102" spans="1:9" ht="12.75">
      <c r="A102" s="249"/>
      <c r="B102" s="250"/>
      <c r="C102" s="250"/>
      <c r="D102" s="250"/>
      <c r="E102" s="250"/>
      <c r="F102" s="250"/>
      <c r="G102" s="250"/>
      <c r="H102" s="250"/>
      <c r="I102" s="251"/>
    </row>
    <row r="103" spans="1:9" ht="12.75">
      <c r="A103" s="241" t="s">
        <v>448</v>
      </c>
      <c r="B103" s="241"/>
      <c r="C103" s="241"/>
      <c r="D103" s="241"/>
      <c r="E103" s="241"/>
      <c r="F103" s="241"/>
      <c r="G103" s="241"/>
      <c r="H103" s="241"/>
      <c r="I103" s="241"/>
    </row>
    <row r="104" spans="1:9" ht="12.75">
      <c r="A104" s="245"/>
      <c r="B104" s="245"/>
      <c r="C104" s="245"/>
      <c r="D104" s="245"/>
      <c r="E104" s="245"/>
      <c r="F104" s="245"/>
      <c r="G104" s="245"/>
      <c r="H104" s="245"/>
      <c r="I104" s="245"/>
    </row>
    <row r="105" spans="1:9" ht="12.75">
      <c r="A105" s="245"/>
      <c r="B105" s="245"/>
      <c r="C105" s="245"/>
      <c r="D105" s="245"/>
      <c r="E105" s="245"/>
      <c r="F105" s="245"/>
      <c r="G105" s="245"/>
      <c r="H105" s="245"/>
      <c r="I105" s="245"/>
    </row>
    <row r="106" spans="1:9" ht="12.75">
      <c r="A106" s="245"/>
      <c r="B106" s="245"/>
      <c r="C106" s="245"/>
      <c r="D106" s="245"/>
      <c r="E106" s="245"/>
      <c r="F106" s="245"/>
      <c r="G106" s="245"/>
      <c r="H106" s="245"/>
      <c r="I106" s="245"/>
    </row>
    <row r="107" spans="1:9" ht="12.75">
      <c r="A107" s="245"/>
      <c r="B107" s="245"/>
      <c r="C107" s="245"/>
      <c r="D107" s="245"/>
      <c r="E107" s="245"/>
      <c r="F107" s="245"/>
      <c r="G107" s="245"/>
      <c r="H107" s="245"/>
      <c r="I107" s="245"/>
    </row>
    <row r="108" spans="1:9" ht="12.75">
      <c r="A108" s="245"/>
      <c r="B108" s="245"/>
      <c r="C108" s="245"/>
      <c r="D108" s="245"/>
      <c r="E108" s="245"/>
      <c r="F108" s="245"/>
      <c r="G108" s="245"/>
      <c r="H108" s="245"/>
      <c r="I108" s="245"/>
    </row>
    <row r="109" spans="1:9" ht="12.75">
      <c r="A109" s="319"/>
      <c r="B109" s="319"/>
      <c r="C109" s="319"/>
      <c r="D109" s="319"/>
      <c r="E109" s="319"/>
      <c r="F109" s="319"/>
      <c r="G109" s="319"/>
      <c r="H109" s="319"/>
      <c r="I109" s="319"/>
    </row>
    <row r="110" spans="1:9" ht="12.75">
      <c r="A110" s="319"/>
      <c r="B110" s="319"/>
      <c r="C110" s="319"/>
      <c r="D110" s="319"/>
      <c r="E110" s="319"/>
      <c r="F110" s="319"/>
      <c r="G110" s="319"/>
      <c r="H110" s="319"/>
      <c r="I110" s="319"/>
    </row>
    <row r="111" spans="1:9" ht="12.75">
      <c r="A111" s="319"/>
      <c r="B111" s="319"/>
      <c r="C111" s="319"/>
      <c r="D111" s="319"/>
      <c r="E111" s="319"/>
      <c r="F111" s="319"/>
      <c r="G111" s="319"/>
      <c r="H111" s="319"/>
      <c r="I111" s="319"/>
    </row>
    <row r="112" spans="1:9" ht="12.75">
      <c r="A112" s="319"/>
      <c r="B112" s="319"/>
      <c r="C112" s="319"/>
      <c r="D112" s="319"/>
      <c r="E112" s="319"/>
      <c r="F112" s="319"/>
      <c r="G112" s="319"/>
      <c r="H112" s="319"/>
      <c r="I112" s="319"/>
    </row>
    <row r="113" spans="1:9" ht="12.75">
      <c r="A113" s="319"/>
      <c r="B113" s="319"/>
      <c r="C113" s="319"/>
      <c r="D113" s="319"/>
      <c r="E113" s="319"/>
      <c r="F113" s="319"/>
      <c r="G113" s="319"/>
      <c r="H113" s="319"/>
      <c r="I113" s="319"/>
    </row>
    <row r="114" spans="1:9" ht="12.75">
      <c r="A114" s="319"/>
      <c r="B114" s="319"/>
      <c r="C114" s="319"/>
      <c r="D114" s="319"/>
      <c r="E114" s="319"/>
      <c r="F114" s="319"/>
      <c r="G114" s="319"/>
      <c r="H114" s="319"/>
      <c r="I114" s="319"/>
    </row>
    <row r="115" spans="1:9" ht="12.75">
      <c r="A115" s="319"/>
      <c r="B115" s="319"/>
      <c r="C115" s="319"/>
      <c r="D115" s="319"/>
      <c r="E115" s="319"/>
      <c r="F115" s="319"/>
      <c r="G115" s="319"/>
      <c r="H115" s="319"/>
      <c r="I115" s="319"/>
    </row>
    <row r="116" spans="1:9" ht="12.75">
      <c r="A116" s="319"/>
      <c r="B116" s="319"/>
      <c r="C116" s="319"/>
      <c r="D116" s="319"/>
      <c r="E116" s="319"/>
      <c r="F116" s="319"/>
      <c r="G116" s="319"/>
      <c r="H116" s="319"/>
      <c r="I116" s="319"/>
    </row>
    <row r="117" spans="1:9" ht="12.75">
      <c r="A117" s="319"/>
      <c r="B117" s="319"/>
      <c r="C117" s="319"/>
      <c r="D117" s="319"/>
      <c r="E117" s="319"/>
      <c r="F117" s="319"/>
      <c r="G117" s="319"/>
      <c r="H117" s="319"/>
      <c r="I117" s="319"/>
    </row>
    <row r="118" spans="1:9" ht="12.75">
      <c r="A118" s="319"/>
      <c r="B118" s="319"/>
      <c r="C118" s="319"/>
      <c r="D118" s="319"/>
      <c r="E118" s="319"/>
      <c r="F118" s="319"/>
      <c r="G118" s="319"/>
      <c r="H118" s="319"/>
      <c r="I118" s="319"/>
    </row>
    <row r="119" spans="1:9" ht="12.75">
      <c r="A119" s="119"/>
      <c r="B119" s="119"/>
      <c r="C119" s="119"/>
      <c r="D119" s="119"/>
      <c r="E119" s="119"/>
      <c r="F119" s="119"/>
      <c r="G119" s="119"/>
      <c r="H119" s="119"/>
      <c r="I119" s="119"/>
    </row>
    <row r="120" spans="1:9" ht="12.75">
      <c r="A120" s="322" t="s">
        <v>197</v>
      </c>
      <c r="B120" s="323"/>
      <c r="C120" s="323"/>
      <c r="D120" s="323"/>
      <c r="E120" s="323"/>
      <c r="F120" s="323"/>
      <c r="G120" s="323"/>
      <c r="H120" s="323"/>
      <c r="I120" s="324"/>
    </row>
    <row r="121" spans="1:9" ht="29.25" customHeight="1">
      <c r="A121" s="249" t="s">
        <v>726</v>
      </c>
      <c r="B121" s="250"/>
      <c r="C121" s="250"/>
      <c r="D121" s="250"/>
      <c r="E121" s="250"/>
      <c r="F121" s="250"/>
      <c r="G121" s="250"/>
      <c r="H121" s="250"/>
      <c r="I121" s="251"/>
    </row>
    <row r="122" spans="1:9" ht="12.75">
      <c r="A122" s="242" t="s">
        <v>540</v>
      </c>
      <c r="B122" s="242"/>
      <c r="C122" s="242"/>
      <c r="D122" s="242"/>
      <c r="E122" s="242"/>
      <c r="F122" s="242"/>
      <c r="G122" s="242"/>
      <c r="H122" s="242"/>
      <c r="I122" s="242"/>
    </row>
    <row r="123" spans="1:9" ht="12.75">
      <c r="A123" s="245"/>
      <c r="B123" s="245"/>
      <c r="C123" s="245"/>
      <c r="D123" s="245"/>
      <c r="E123" s="245"/>
      <c r="F123" s="245"/>
      <c r="G123" s="245"/>
      <c r="H123" s="245"/>
      <c r="I123" s="245"/>
    </row>
    <row r="124" spans="1:9" ht="12.75">
      <c r="A124" s="245"/>
      <c r="B124" s="245"/>
      <c r="C124" s="245"/>
      <c r="D124" s="245"/>
      <c r="E124" s="245"/>
      <c r="F124" s="245"/>
      <c r="G124" s="245"/>
      <c r="H124" s="245"/>
      <c r="I124" s="245"/>
    </row>
    <row r="125" spans="1:9" ht="12.75">
      <c r="A125" s="245"/>
      <c r="B125" s="245"/>
      <c r="C125" s="245"/>
      <c r="D125" s="245"/>
      <c r="E125" s="245"/>
      <c r="F125" s="245"/>
      <c r="G125" s="245"/>
      <c r="H125" s="245"/>
      <c r="I125" s="245"/>
    </row>
    <row r="126" spans="1:9" ht="12.75">
      <c r="A126" s="245"/>
      <c r="B126" s="245"/>
      <c r="C126" s="245"/>
      <c r="D126" s="245"/>
      <c r="E126" s="245"/>
      <c r="F126" s="245"/>
      <c r="G126" s="245"/>
      <c r="H126" s="245"/>
      <c r="I126" s="245"/>
    </row>
    <row r="127" spans="1:9" ht="12.75">
      <c r="A127" s="245"/>
      <c r="B127" s="245"/>
      <c r="C127" s="245"/>
      <c r="D127" s="245"/>
      <c r="E127" s="245"/>
      <c r="F127" s="245"/>
      <c r="G127" s="245"/>
      <c r="H127" s="245"/>
      <c r="I127" s="245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308" t="s">
        <v>727</v>
      </c>
      <c r="B129" s="309"/>
      <c r="C129" s="309"/>
      <c r="D129" s="309"/>
      <c r="E129" s="309"/>
      <c r="F129" s="309"/>
      <c r="G129" s="309"/>
      <c r="H129" s="309"/>
      <c r="I129" s="310"/>
    </row>
    <row r="130" spans="1:9" ht="12.75">
      <c r="A130" s="311"/>
      <c r="B130" s="312"/>
      <c r="C130" s="312"/>
      <c r="D130" s="312"/>
      <c r="E130" s="312"/>
      <c r="F130" s="312"/>
      <c r="G130" s="312"/>
      <c r="H130" s="312"/>
      <c r="I130" s="313"/>
    </row>
    <row r="131" spans="1:9" ht="12.75">
      <c r="A131" s="241" t="s">
        <v>540</v>
      </c>
      <c r="B131" s="241"/>
      <c r="C131" s="241"/>
      <c r="D131" s="241"/>
      <c r="E131" s="241"/>
      <c r="F131" s="241"/>
      <c r="G131" s="241"/>
      <c r="H131" s="241"/>
      <c r="I131" s="241"/>
    </row>
    <row r="132" spans="1:9" ht="12.75">
      <c r="A132" s="242"/>
      <c r="B132" s="242"/>
      <c r="C132" s="242"/>
      <c r="D132" s="242"/>
      <c r="E132" s="242"/>
      <c r="F132" s="242"/>
      <c r="G132" s="242"/>
      <c r="H132" s="242"/>
      <c r="I132" s="242"/>
    </row>
    <row r="133" spans="1:9" ht="12.75">
      <c r="A133" s="242"/>
      <c r="B133" s="242"/>
      <c r="C133" s="242"/>
      <c r="D133" s="242"/>
      <c r="E133" s="242"/>
      <c r="F133" s="242"/>
      <c r="G133" s="242"/>
      <c r="H133" s="242"/>
      <c r="I133" s="242"/>
    </row>
    <row r="134" spans="1:9" ht="12.75">
      <c r="A134" s="242"/>
      <c r="B134" s="242"/>
      <c r="C134" s="242"/>
      <c r="D134" s="242"/>
      <c r="E134" s="242"/>
      <c r="F134" s="242"/>
      <c r="G134" s="242"/>
      <c r="H134" s="242"/>
      <c r="I134" s="242"/>
    </row>
    <row r="135" spans="1:9" ht="12.75">
      <c r="A135" s="242"/>
      <c r="B135" s="242"/>
      <c r="C135" s="242"/>
      <c r="D135" s="242"/>
      <c r="E135" s="242"/>
      <c r="F135" s="242"/>
      <c r="G135" s="242"/>
      <c r="H135" s="242"/>
      <c r="I135" s="242"/>
    </row>
    <row r="136" spans="1:9" ht="12.75">
      <c r="A136" s="242"/>
      <c r="B136" s="242"/>
      <c r="C136" s="242"/>
      <c r="D136" s="242"/>
      <c r="E136" s="242"/>
      <c r="F136" s="242"/>
      <c r="G136" s="242"/>
      <c r="H136" s="242"/>
      <c r="I136" s="242"/>
    </row>
    <row r="137" spans="1:9" ht="12.75">
      <c r="A137" s="75"/>
      <c r="B137" s="75"/>
      <c r="C137" s="75"/>
      <c r="D137" s="75"/>
      <c r="E137" s="75"/>
      <c r="F137" s="75"/>
      <c r="G137" s="75"/>
      <c r="H137" s="75"/>
      <c r="I137" s="75"/>
    </row>
    <row r="138" spans="1:9" ht="12.75" customHeight="1">
      <c r="A138" s="308" t="s">
        <v>728</v>
      </c>
      <c r="B138" s="309"/>
      <c r="C138" s="309"/>
      <c r="D138" s="309"/>
      <c r="E138" s="309"/>
      <c r="F138" s="309"/>
      <c r="G138" s="309"/>
      <c r="H138" s="309"/>
      <c r="I138" s="310"/>
    </row>
    <row r="139" spans="1:9" ht="12.75" customHeight="1">
      <c r="A139" s="311"/>
      <c r="B139" s="312"/>
      <c r="C139" s="312"/>
      <c r="D139" s="312"/>
      <c r="E139" s="312"/>
      <c r="F139" s="312"/>
      <c r="G139" s="312"/>
      <c r="H139" s="312"/>
      <c r="I139" s="313"/>
    </row>
    <row r="140" spans="1:9" ht="12.75" customHeight="1">
      <c r="A140" s="241" t="s">
        <v>541</v>
      </c>
      <c r="B140" s="241"/>
      <c r="C140" s="241"/>
      <c r="D140" s="241"/>
      <c r="E140" s="241"/>
      <c r="F140" s="241"/>
      <c r="G140" s="241"/>
      <c r="H140" s="241"/>
      <c r="I140" s="241"/>
    </row>
    <row r="141" spans="1:9" ht="12.75" customHeight="1">
      <c r="A141" s="242"/>
      <c r="B141" s="242"/>
      <c r="C141" s="242"/>
      <c r="D141" s="242"/>
      <c r="E141" s="242"/>
      <c r="F141" s="242"/>
      <c r="G141" s="242"/>
      <c r="H141" s="242"/>
      <c r="I141" s="242"/>
    </row>
    <row r="142" spans="1:9" ht="12.75" customHeight="1">
      <c r="A142" s="242"/>
      <c r="B142" s="242"/>
      <c r="C142" s="242"/>
      <c r="D142" s="242"/>
      <c r="E142" s="242"/>
      <c r="F142" s="242"/>
      <c r="G142" s="242"/>
      <c r="H142" s="242"/>
      <c r="I142" s="242"/>
    </row>
    <row r="143" spans="1:9" ht="12.75" customHeight="1">
      <c r="A143" s="242"/>
      <c r="B143" s="242"/>
      <c r="C143" s="242"/>
      <c r="D143" s="242"/>
      <c r="E143" s="242"/>
      <c r="F143" s="242"/>
      <c r="G143" s="242"/>
      <c r="H143" s="242"/>
      <c r="I143" s="242"/>
    </row>
    <row r="144" spans="1:9" ht="12.75" customHeight="1">
      <c r="A144" s="242"/>
      <c r="B144" s="242"/>
      <c r="C144" s="242"/>
      <c r="D144" s="242"/>
      <c r="E144" s="242"/>
      <c r="F144" s="242"/>
      <c r="G144" s="242"/>
      <c r="H144" s="242"/>
      <c r="I144" s="242"/>
    </row>
    <row r="145" spans="1:9" ht="12.75" customHeight="1">
      <c r="A145" s="242"/>
      <c r="B145" s="242"/>
      <c r="C145" s="242"/>
      <c r="D145" s="242"/>
      <c r="E145" s="242"/>
      <c r="F145" s="242"/>
      <c r="G145" s="242"/>
      <c r="H145" s="242"/>
      <c r="I145" s="242"/>
    </row>
    <row r="146" spans="1:9" ht="12.75" customHeight="1">
      <c r="A146" s="74"/>
      <c r="B146" s="74"/>
      <c r="C146" s="74"/>
      <c r="D146" s="74"/>
      <c r="E146" s="74"/>
      <c r="F146" s="74"/>
      <c r="G146" s="74"/>
      <c r="H146" s="74"/>
      <c r="I146" s="74"/>
    </row>
    <row r="148" spans="1:9" ht="18" customHeight="1">
      <c r="A148" s="219" t="s">
        <v>735</v>
      </c>
      <c r="B148" s="220"/>
      <c r="C148" s="220"/>
      <c r="D148" s="220"/>
      <c r="E148" s="220"/>
      <c r="F148" s="220"/>
      <c r="G148" s="220"/>
      <c r="H148" s="220"/>
      <c r="I148" s="220"/>
    </row>
    <row r="149" spans="1:9" ht="12.75" customHeight="1">
      <c r="A149" s="297" t="s">
        <v>446</v>
      </c>
      <c r="B149" s="298"/>
      <c r="C149" s="298"/>
      <c r="D149" s="298"/>
      <c r="E149" s="298"/>
      <c r="F149" s="298"/>
      <c r="G149" s="298"/>
      <c r="H149" s="298"/>
      <c r="I149" s="299"/>
    </row>
    <row r="150" spans="1:9" ht="12.75" customHeight="1">
      <c r="A150" s="300"/>
      <c r="B150" s="301"/>
      <c r="C150" s="301"/>
      <c r="D150" s="301"/>
      <c r="E150" s="301"/>
      <c r="F150" s="301"/>
      <c r="G150" s="301"/>
      <c r="H150" s="301"/>
      <c r="I150" s="302"/>
    </row>
    <row r="151" spans="1:9" ht="12.75" customHeight="1">
      <c r="A151" s="300"/>
      <c r="B151" s="301"/>
      <c r="C151" s="301"/>
      <c r="D151" s="301"/>
      <c r="E151" s="301"/>
      <c r="F151" s="301"/>
      <c r="G151" s="301"/>
      <c r="H151" s="301"/>
      <c r="I151" s="302"/>
    </row>
    <row r="152" spans="1:9" ht="12.75" customHeight="1">
      <c r="A152" s="300"/>
      <c r="B152" s="301"/>
      <c r="C152" s="301"/>
      <c r="D152" s="301"/>
      <c r="E152" s="301"/>
      <c r="F152" s="301"/>
      <c r="G152" s="301"/>
      <c r="H152" s="301"/>
      <c r="I152" s="302"/>
    </row>
    <row r="153" spans="1:9" ht="12.75" customHeight="1">
      <c r="A153" s="300"/>
      <c r="B153" s="301"/>
      <c r="C153" s="301"/>
      <c r="D153" s="301"/>
      <c r="E153" s="301"/>
      <c r="F153" s="301"/>
      <c r="G153" s="301"/>
      <c r="H153" s="301"/>
      <c r="I153" s="302"/>
    </row>
    <row r="154" spans="1:9" ht="12.75" customHeight="1">
      <c r="A154" s="303"/>
      <c r="B154" s="304"/>
      <c r="C154" s="304"/>
      <c r="D154" s="304"/>
      <c r="E154" s="304"/>
      <c r="F154" s="304"/>
      <c r="G154" s="304"/>
      <c r="H154" s="304"/>
      <c r="I154" s="305"/>
    </row>
    <row r="155" spans="1:9" ht="12.75">
      <c r="A155" s="241" t="s">
        <v>542</v>
      </c>
      <c r="B155" s="241"/>
      <c r="C155" s="241"/>
      <c r="D155" s="241"/>
      <c r="E155" s="241"/>
      <c r="F155" s="241"/>
      <c r="G155" s="241"/>
      <c r="H155" s="241"/>
      <c r="I155" s="241"/>
    </row>
    <row r="156" spans="1:9" ht="12.75">
      <c r="A156" s="242"/>
      <c r="B156" s="242"/>
      <c r="C156" s="242"/>
      <c r="D156" s="242"/>
      <c r="E156" s="242"/>
      <c r="F156" s="242"/>
      <c r="G156" s="242"/>
      <c r="H156" s="242"/>
      <c r="I156" s="242"/>
    </row>
    <row r="157" spans="1:9" ht="12.75">
      <c r="A157" s="242"/>
      <c r="B157" s="242"/>
      <c r="C157" s="242"/>
      <c r="D157" s="242"/>
      <c r="E157" s="242"/>
      <c r="F157" s="242"/>
      <c r="G157" s="242"/>
      <c r="H157" s="242"/>
      <c r="I157" s="242"/>
    </row>
    <row r="158" spans="1:9" ht="12.75">
      <c r="A158" s="242"/>
      <c r="B158" s="242"/>
      <c r="C158" s="242"/>
      <c r="D158" s="242"/>
      <c r="E158" s="242"/>
      <c r="F158" s="242"/>
      <c r="G158" s="242"/>
      <c r="H158" s="242"/>
      <c r="I158" s="242"/>
    </row>
    <row r="159" spans="1:9" ht="12.75">
      <c r="A159" s="242"/>
      <c r="B159" s="242"/>
      <c r="C159" s="242"/>
      <c r="D159" s="242"/>
      <c r="E159" s="242"/>
      <c r="F159" s="242"/>
      <c r="G159" s="242"/>
      <c r="H159" s="242"/>
      <c r="I159" s="242"/>
    </row>
    <row r="160" spans="1:9" ht="12.75">
      <c r="A160" s="242"/>
      <c r="B160" s="242"/>
      <c r="C160" s="242"/>
      <c r="D160" s="242"/>
      <c r="E160" s="242"/>
      <c r="F160" s="242"/>
      <c r="G160" s="242"/>
      <c r="H160" s="242"/>
      <c r="I160" s="242"/>
    </row>
    <row r="161" spans="1:9" ht="12.75">
      <c r="A161" s="306"/>
      <c r="B161" s="306"/>
      <c r="C161" s="306"/>
      <c r="D161" s="306"/>
      <c r="E161" s="306"/>
      <c r="F161" s="306"/>
      <c r="G161" s="306"/>
      <c r="H161" s="306"/>
      <c r="I161" s="306"/>
    </row>
    <row r="162" spans="1:9" ht="12.75">
      <c r="A162" s="306"/>
      <c r="B162" s="306"/>
      <c r="C162" s="306"/>
      <c r="D162" s="306"/>
      <c r="E162" s="306"/>
      <c r="F162" s="306"/>
      <c r="G162" s="306"/>
      <c r="H162" s="306"/>
      <c r="I162" s="306"/>
    </row>
    <row r="163" spans="1:9" ht="12.75">
      <c r="A163" s="306"/>
      <c r="B163" s="306"/>
      <c r="C163" s="306"/>
      <c r="D163" s="306"/>
      <c r="E163" s="306"/>
      <c r="F163" s="306"/>
      <c r="G163" s="306"/>
      <c r="H163" s="306"/>
      <c r="I163" s="306"/>
    </row>
    <row r="164" spans="1:9" ht="12.75">
      <c r="A164" s="306"/>
      <c r="B164" s="306"/>
      <c r="C164" s="306"/>
      <c r="D164" s="306"/>
      <c r="E164" s="306"/>
      <c r="F164" s="306"/>
      <c r="G164" s="306"/>
      <c r="H164" s="306"/>
      <c r="I164" s="306"/>
    </row>
    <row r="165" spans="1:9" ht="12.75">
      <c r="A165" s="306"/>
      <c r="B165" s="306"/>
      <c r="C165" s="306"/>
      <c r="D165" s="306"/>
      <c r="E165" s="306"/>
      <c r="F165" s="306"/>
      <c r="G165" s="306"/>
      <c r="H165" s="306"/>
      <c r="I165" s="306"/>
    </row>
    <row r="166" spans="1:9" ht="12.75">
      <c r="A166" s="71"/>
      <c r="B166" s="71"/>
      <c r="C166" s="71"/>
      <c r="D166" s="71"/>
      <c r="E166" s="71"/>
      <c r="F166" s="71"/>
      <c r="G166" s="71"/>
      <c r="H166" s="71"/>
      <c r="I166" s="71"/>
    </row>
    <row r="167" spans="1:9" ht="12.75" hidden="1">
      <c r="A167" s="97" t="s">
        <v>741</v>
      </c>
      <c r="B167" s="98"/>
      <c r="C167" s="98"/>
      <c r="D167" s="98"/>
      <c r="E167" s="98"/>
      <c r="F167" s="98"/>
      <c r="G167" s="98"/>
      <c r="H167" s="98"/>
      <c r="I167" s="99"/>
    </row>
    <row r="168" spans="1:9" ht="12.75" hidden="1">
      <c r="A168" s="307" t="s">
        <v>742</v>
      </c>
      <c r="B168" s="292"/>
      <c r="C168" s="292"/>
      <c r="D168" s="292"/>
      <c r="E168" s="292"/>
      <c r="F168" s="292"/>
      <c r="G168" s="292"/>
      <c r="H168" s="292"/>
      <c r="I168" s="293"/>
    </row>
    <row r="169" spans="1:9" ht="12.75" hidden="1">
      <c r="A169" s="291"/>
      <c r="B169" s="292"/>
      <c r="C169" s="292"/>
      <c r="D169" s="292"/>
      <c r="E169" s="292"/>
      <c r="F169" s="292"/>
      <c r="G169" s="292"/>
      <c r="H169" s="292"/>
      <c r="I169" s="293"/>
    </row>
    <row r="170" spans="1:9" ht="12.75" hidden="1">
      <c r="A170" s="291"/>
      <c r="B170" s="292"/>
      <c r="C170" s="292"/>
      <c r="D170" s="292"/>
      <c r="E170" s="292"/>
      <c r="F170" s="292"/>
      <c r="G170" s="292"/>
      <c r="H170" s="292"/>
      <c r="I170" s="293"/>
    </row>
    <row r="171" spans="1:9" ht="12.75" hidden="1">
      <c r="A171" s="291"/>
      <c r="B171" s="292"/>
      <c r="C171" s="292"/>
      <c r="D171" s="292"/>
      <c r="E171" s="292"/>
      <c r="F171" s="292"/>
      <c r="G171" s="292"/>
      <c r="H171" s="292"/>
      <c r="I171" s="293"/>
    </row>
    <row r="172" spans="1:9" ht="12.75" customHeight="1" hidden="1">
      <c r="A172" s="307" t="s">
        <v>734</v>
      </c>
      <c r="B172" s="292"/>
      <c r="C172" s="292"/>
      <c r="D172" s="292"/>
      <c r="E172" s="292"/>
      <c r="F172" s="292"/>
      <c r="G172" s="292"/>
      <c r="H172" s="292"/>
      <c r="I172" s="293"/>
    </row>
    <row r="173" spans="1:9" ht="12.75" hidden="1">
      <c r="A173" s="291"/>
      <c r="B173" s="292"/>
      <c r="C173" s="292"/>
      <c r="D173" s="292"/>
      <c r="E173" s="292"/>
      <c r="F173" s="292"/>
      <c r="G173" s="292"/>
      <c r="H173" s="292"/>
      <c r="I173" s="293"/>
    </row>
    <row r="174" spans="1:9" ht="12.75" hidden="1">
      <c r="A174" s="100"/>
      <c r="B174" s="101"/>
      <c r="C174" s="101"/>
      <c r="D174" s="101"/>
      <c r="E174" s="101"/>
      <c r="F174" s="101"/>
      <c r="G174" s="101"/>
      <c r="H174" s="101"/>
      <c r="I174" s="102"/>
    </row>
    <row r="175" spans="1:9" ht="13.5" hidden="1" thickBot="1">
      <c r="A175" s="285" t="s">
        <v>717</v>
      </c>
      <c r="B175" s="286"/>
      <c r="C175" s="286"/>
      <c r="D175" s="286"/>
      <c r="E175" s="286"/>
      <c r="F175" s="286"/>
      <c r="G175" s="286"/>
      <c r="H175" s="286"/>
      <c r="I175" s="287"/>
    </row>
    <row r="176" spans="1:9" ht="12.75" hidden="1">
      <c r="A176" s="288"/>
      <c r="B176" s="289"/>
      <c r="C176" s="289"/>
      <c r="D176" s="289"/>
      <c r="E176" s="289"/>
      <c r="F176" s="289"/>
      <c r="G176" s="289"/>
      <c r="H176" s="289"/>
      <c r="I176" s="290"/>
    </row>
    <row r="177" spans="1:9" ht="12.75" hidden="1">
      <c r="A177" s="291"/>
      <c r="B177" s="292"/>
      <c r="C177" s="292"/>
      <c r="D177" s="292"/>
      <c r="E177" s="292"/>
      <c r="F177" s="292"/>
      <c r="G177" s="292"/>
      <c r="H177" s="292"/>
      <c r="I177" s="293"/>
    </row>
    <row r="178" spans="1:9" ht="12.75" hidden="1">
      <c r="A178" s="294"/>
      <c r="B178" s="295"/>
      <c r="C178" s="295"/>
      <c r="D178" s="295"/>
      <c r="E178" s="295"/>
      <c r="F178" s="295"/>
      <c r="G178" s="295"/>
      <c r="H178" s="295"/>
      <c r="I178" s="296"/>
    </row>
    <row r="179" spans="1:9" ht="12.75">
      <c r="A179" s="95"/>
      <c r="B179" s="96"/>
      <c r="C179" s="95"/>
      <c r="D179" s="96"/>
      <c r="E179" s="96"/>
      <c r="F179" s="96"/>
      <c r="G179" s="96"/>
      <c r="H179" s="96"/>
      <c r="I179" s="96"/>
    </row>
  </sheetData>
  <sheetProtection password="9F76" sheet="1" objects="1" scenarios="1" formatCells="0" formatColumns="0" formatRows="0" insertColumns="0" insertRows="0" insertHyperlinks="0" sort="0" autoFilter="0"/>
  <mergeCells count="105">
    <mergeCell ref="A56:B58"/>
    <mergeCell ref="A31:A33"/>
    <mergeCell ref="B3:F3"/>
    <mergeCell ref="E6:I6"/>
    <mergeCell ref="F40:I40"/>
    <mergeCell ref="B19:I19"/>
    <mergeCell ref="G29:I29"/>
    <mergeCell ref="B10:I10"/>
    <mergeCell ref="B43:I48"/>
    <mergeCell ref="B12:I12"/>
    <mergeCell ref="A59:B59"/>
    <mergeCell ref="A60:B60"/>
    <mergeCell ref="F60:I61"/>
    <mergeCell ref="A52:F52"/>
    <mergeCell ref="F59:I59"/>
    <mergeCell ref="F54:I54"/>
    <mergeCell ref="C54:E54"/>
    <mergeCell ref="C55:E55"/>
    <mergeCell ref="C59:E59"/>
    <mergeCell ref="C60:E61"/>
    <mergeCell ref="C69:E69"/>
    <mergeCell ref="C67:E67"/>
    <mergeCell ref="C68:E68"/>
    <mergeCell ref="C94:E94"/>
    <mergeCell ref="A71:I72"/>
    <mergeCell ref="A89:F89"/>
    <mergeCell ref="A70:I70"/>
    <mergeCell ref="A82:I82"/>
    <mergeCell ref="A129:I130"/>
    <mergeCell ref="A138:I139"/>
    <mergeCell ref="A91:B96"/>
    <mergeCell ref="C96:E96"/>
    <mergeCell ref="A103:I118"/>
    <mergeCell ref="F96:I96"/>
    <mergeCell ref="C95:E95"/>
    <mergeCell ref="A98:I98"/>
    <mergeCell ref="A120:I120"/>
    <mergeCell ref="F95:I95"/>
    <mergeCell ref="A175:I178"/>
    <mergeCell ref="A149:I154"/>
    <mergeCell ref="A155:I165"/>
    <mergeCell ref="A168:I171"/>
    <mergeCell ref="A172:I173"/>
    <mergeCell ref="A121:I121"/>
    <mergeCell ref="C91:E92"/>
    <mergeCell ref="F94:I94"/>
    <mergeCell ref="F91:I92"/>
    <mergeCell ref="C93:E93"/>
    <mergeCell ref="F93:I93"/>
    <mergeCell ref="C64:E65"/>
    <mergeCell ref="A65:B66"/>
    <mergeCell ref="F67:I67"/>
    <mergeCell ref="F66:I66"/>
    <mergeCell ref="F64:I65"/>
    <mergeCell ref="A64:B64"/>
    <mergeCell ref="A67:B69"/>
    <mergeCell ref="F69:I69"/>
    <mergeCell ref="C66:E66"/>
    <mergeCell ref="F68:I68"/>
    <mergeCell ref="A148:I148"/>
    <mergeCell ref="A75:I75"/>
    <mergeCell ref="A76:I80"/>
    <mergeCell ref="A73:E73"/>
    <mergeCell ref="A83:I84"/>
    <mergeCell ref="A140:I145"/>
    <mergeCell ref="A131:I136"/>
    <mergeCell ref="A99:I99"/>
    <mergeCell ref="A122:I127"/>
    <mergeCell ref="A101:I102"/>
    <mergeCell ref="A63:B63"/>
    <mergeCell ref="A50:C50"/>
    <mergeCell ref="C35:E37"/>
    <mergeCell ref="F35:I37"/>
    <mergeCell ref="F38:I39"/>
    <mergeCell ref="A61:B61"/>
    <mergeCell ref="C63:E63"/>
    <mergeCell ref="F55:I55"/>
    <mergeCell ref="F63:I63"/>
    <mergeCell ref="C58:E58"/>
    <mergeCell ref="B15:I15"/>
    <mergeCell ref="B16:I16"/>
    <mergeCell ref="F23:I23"/>
    <mergeCell ref="B27:I27"/>
    <mergeCell ref="B25:I25"/>
    <mergeCell ref="B17:I17"/>
    <mergeCell ref="B14:C14"/>
    <mergeCell ref="F58:I58"/>
    <mergeCell ref="F57:I57"/>
    <mergeCell ref="C57:E57"/>
    <mergeCell ref="C56:E56"/>
    <mergeCell ref="F56:I56"/>
    <mergeCell ref="F21:I21"/>
    <mergeCell ref="B31:I33"/>
    <mergeCell ref="A54:B54"/>
    <mergeCell ref="G52:I52"/>
    <mergeCell ref="A2:I2"/>
    <mergeCell ref="A55:B55"/>
    <mergeCell ref="C1:E1"/>
    <mergeCell ref="A35:A40"/>
    <mergeCell ref="B35:B40"/>
    <mergeCell ref="C40:E40"/>
    <mergeCell ref="E29:F29"/>
    <mergeCell ref="C38:E39"/>
    <mergeCell ref="A4:B4"/>
    <mergeCell ref="B29:C29"/>
  </mergeCells>
  <hyperlinks>
    <hyperlink ref="B25" r:id="rId1" display="astruharova@vipo.sk"/>
    <hyperlink ref="B27" r:id="rId2" display="www.vipo.sk"/>
    <hyperlink ref="F35" r:id="rId3" display="www.vipo.sk"/>
  </hyperlinks>
  <printOptions/>
  <pageMargins left="0" right="0" top="0.5118110236220472" bottom="0.1968503937007874" header="0.5118110236220472" footer="0.5118110236220472"/>
  <pageSetup horizontalDpi="600" verticalDpi="600" orientation="portrait" paperSize="9" scale="65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E739"/>
  <sheetViews>
    <sheetView showGridLines="0" zoomScale="130" zoomScaleNormal="130" zoomScalePageLayoutView="0" workbookViewId="0" topLeftCell="A1">
      <pane ySplit="9" topLeftCell="BM10" activePane="bottomLeft" state="frozen"/>
      <selection pane="topLeft" activeCell="A1" sqref="A1"/>
      <selection pane="bottomLeft" activeCell="C7" sqref="C7:C9"/>
    </sheetView>
  </sheetViews>
  <sheetFormatPr defaultColWidth="9.140625" defaultRowHeight="12.75"/>
  <cols>
    <col min="1" max="1" width="5.140625" style="19" customWidth="1"/>
    <col min="2" max="2" width="42.57421875" style="27" customWidth="1"/>
    <col min="3" max="3" width="4.7109375" style="25" customWidth="1"/>
    <col min="4" max="4" width="14.28125" style="25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96" t="s">
        <v>299</v>
      </c>
      <c r="B1" s="396"/>
      <c r="C1" s="396"/>
      <c r="D1" s="396"/>
      <c r="E1" s="396"/>
      <c r="F1" s="396"/>
    </row>
    <row r="2" spans="1:6" s="18" customFormat="1" ht="15.75">
      <c r="A2" s="388" t="s">
        <v>133</v>
      </c>
      <c r="B2" s="389"/>
      <c r="C2" s="393" t="s">
        <v>449</v>
      </c>
      <c r="D2" s="394"/>
      <c r="E2" s="394"/>
      <c r="F2" s="395"/>
    </row>
    <row r="3" spans="1:6" ht="15.75">
      <c r="A3" s="388" t="s">
        <v>132</v>
      </c>
      <c r="B3" s="389"/>
      <c r="C3" s="393" t="s">
        <v>450</v>
      </c>
      <c r="D3" s="394"/>
      <c r="E3" s="394"/>
      <c r="F3" s="395"/>
    </row>
    <row r="4" spans="1:6" ht="15.75">
      <c r="A4" s="388" t="s">
        <v>379</v>
      </c>
      <c r="B4" s="389"/>
      <c r="C4" s="390" t="str">
        <f>IF(ISBLANK(Polročná_správa!B12),"  ",Polročná_správa!B12)</f>
        <v>VIPO a.s.</v>
      </c>
      <c r="D4" s="391"/>
      <c r="E4" s="391"/>
      <c r="F4" s="392"/>
    </row>
    <row r="5" spans="1:31" ht="15.75">
      <c r="A5" s="388" t="s">
        <v>205</v>
      </c>
      <c r="B5" s="399"/>
      <c r="C5" s="390" t="str">
        <f>IF(ISBLANK(Polročná_správa!E6),"  ",Polročná_správa!E6)</f>
        <v>31409911</v>
      </c>
      <c r="D5" s="403"/>
      <c r="E5" s="403"/>
      <c r="F5" s="404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</row>
    <row r="6" spans="1:6" ht="11.25" customHeight="1">
      <c r="A6" s="20"/>
      <c r="B6" s="21"/>
      <c r="C6" s="22"/>
      <c r="D6" s="22"/>
      <c r="E6" s="20"/>
      <c r="F6" s="20"/>
    </row>
    <row r="7" spans="1:6" ht="29.25">
      <c r="A7" s="400" t="s">
        <v>123</v>
      </c>
      <c r="B7" s="400" t="s">
        <v>128</v>
      </c>
      <c r="C7" s="400" t="s">
        <v>134</v>
      </c>
      <c r="D7" s="397" t="s">
        <v>214</v>
      </c>
      <c r="E7" s="398"/>
      <c r="F7" s="55" t="s">
        <v>773</v>
      </c>
    </row>
    <row r="8" spans="1:6" ht="20.25" customHeight="1">
      <c r="A8" s="401"/>
      <c r="B8" s="401"/>
      <c r="C8" s="401"/>
      <c r="D8" s="23" t="s">
        <v>129</v>
      </c>
      <c r="E8" s="23" t="s">
        <v>131</v>
      </c>
      <c r="F8" s="23" t="s">
        <v>131</v>
      </c>
    </row>
    <row r="9" spans="1:6" ht="9.75">
      <c r="A9" s="402"/>
      <c r="B9" s="402"/>
      <c r="C9" s="402"/>
      <c r="D9" s="23" t="s">
        <v>130</v>
      </c>
      <c r="E9" s="23"/>
      <c r="F9" s="23"/>
    </row>
    <row r="10" spans="1:6" ht="9.75">
      <c r="A10" s="382"/>
      <c r="B10" s="384" t="s">
        <v>124</v>
      </c>
      <c r="C10" s="368" t="s">
        <v>215</v>
      </c>
      <c r="D10" s="111">
        <f>SUM(D12+D74+D156)</f>
        <v>15704776</v>
      </c>
      <c r="E10" s="376">
        <f>E12+E74+E156</f>
        <v>10905819</v>
      </c>
      <c r="F10" s="376">
        <f>F12+F74+F156</f>
        <v>10514607</v>
      </c>
    </row>
    <row r="11" spans="1:6" ht="9.75">
      <c r="A11" s="383"/>
      <c r="B11" s="385"/>
      <c r="C11" s="369"/>
      <c r="D11" s="111">
        <f>SUM(D13+D75+D157)</f>
        <v>4798957</v>
      </c>
      <c r="E11" s="377"/>
      <c r="F11" s="377"/>
    </row>
    <row r="12" spans="1:6" ht="9.75">
      <c r="A12" s="380" t="s">
        <v>216</v>
      </c>
      <c r="B12" s="384" t="s">
        <v>125</v>
      </c>
      <c r="C12" s="368" t="s">
        <v>217</v>
      </c>
      <c r="D12" s="111">
        <f>D14+D30+D50</f>
        <v>7189761</v>
      </c>
      <c r="E12" s="376">
        <f>E14+E30+E50</f>
        <v>2393775</v>
      </c>
      <c r="F12" s="376">
        <f>F14+F30+F50</f>
        <v>2543473</v>
      </c>
    </row>
    <row r="13" spans="1:6" ht="9.75">
      <c r="A13" s="381"/>
      <c r="B13" s="385"/>
      <c r="C13" s="369"/>
      <c r="D13" s="111">
        <f>D15+D31+D51</f>
        <v>4795986</v>
      </c>
      <c r="E13" s="377"/>
      <c r="F13" s="377"/>
    </row>
    <row r="14" spans="1:6" s="116" customFormat="1" ht="9">
      <c r="A14" s="380" t="s">
        <v>297</v>
      </c>
      <c r="B14" s="417" t="s">
        <v>474</v>
      </c>
      <c r="C14" s="372" t="s">
        <v>219</v>
      </c>
      <c r="D14" s="110">
        <f>SUM(D16+D18+D20+D22+D24+D26+D28)</f>
        <v>1820405</v>
      </c>
      <c r="E14" s="405">
        <f>SUM(E16:E28)</f>
        <v>287817</v>
      </c>
      <c r="F14" s="405">
        <f>SUM(F16:F28)</f>
        <v>335784</v>
      </c>
    </row>
    <row r="15" spans="1:6" s="116" customFormat="1" ht="9">
      <c r="A15" s="381"/>
      <c r="B15" s="418"/>
      <c r="C15" s="373"/>
      <c r="D15" s="110">
        <f>SUM(D17+D19+D21+D23+D25+D27+D29)</f>
        <v>1532588</v>
      </c>
      <c r="E15" s="406"/>
      <c r="F15" s="406"/>
    </row>
    <row r="16" spans="1:6" ht="9.75">
      <c r="A16" s="382" t="s">
        <v>547</v>
      </c>
      <c r="B16" s="378" t="s">
        <v>92</v>
      </c>
      <c r="C16" s="368" t="s">
        <v>221</v>
      </c>
      <c r="D16" s="53">
        <v>1602243</v>
      </c>
      <c r="E16" s="370">
        <f>D16-D17</f>
        <v>225966</v>
      </c>
      <c r="F16" s="366">
        <v>287946</v>
      </c>
    </row>
    <row r="17" spans="1:6" ht="9.75">
      <c r="A17" s="383"/>
      <c r="B17" s="379"/>
      <c r="C17" s="369"/>
      <c r="D17" s="53">
        <v>1376277</v>
      </c>
      <c r="E17" s="371"/>
      <c r="F17" s="367"/>
    </row>
    <row r="18" spans="1:6" ht="9.75">
      <c r="A18" s="382" t="s">
        <v>223</v>
      </c>
      <c r="B18" s="378" t="s">
        <v>93</v>
      </c>
      <c r="C18" s="368" t="s">
        <v>222</v>
      </c>
      <c r="D18" s="53">
        <v>125045</v>
      </c>
      <c r="E18" s="370">
        <f>D18-D19</f>
        <v>0</v>
      </c>
      <c r="F18" s="366"/>
    </row>
    <row r="19" spans="1:6" ht="9.75">
      <c r="A19" s="383"/>
      <c r="B19" s="379"/>
      <c r="C19" s="369"/>
      <c r="D19" s="53">
        <v>125045</v>
      </c>
      <c r="E19" s="371"/>
      <c r="F19" s="367"/>
    </row>
    <row r="20" spans="1:6" ht="9.75">
      <c r="A20" s="382" t="s">
        <v>225</v>
      </c>
      <c r="B20" s="378" t="s">
        <v>94</v>
      </c>
      <c r="C20" s="368" t="s">
        <v>224</v>
      </c>
      <c r="D20" s="53">
        <v>52198</v>
      </c>
      <c r="E20" s="370">
        <f>D20-D21</f>
        <v>20932</v>
      </c>
      <c r="F20" s="366">
        <v>24383</v>
      </c>
    </row>
    <row r="21" spans="1:6" ht="9.75">
      <c r="A21" s="383"/>
      <c r="B21" s="379"/>
      <c r="C21" s="369"/>
      <c r="D21" s="53">
        <v>31266</v>
      </c>
      <c r="E21" s="371"/>
      <c r="F21" s="367"/>
    </row>
    <row r="22" spans="1:6" ht="9.75">
      <c r="A22" s="382" t="s">
        <v>227</v>
      </c>
      <c r="B22" s="378" t="s">
        <v>95</v>
      </c>
      <c r="C22" s="368" t="s">
        <v>226</v>
      </c>
      <c r="D22" s="53"/>
      <c r="E22" s="370">
        <f>D22-D23</f>
        <v>0</v>
      </c>
      <c r="F22" s="366"/>
    </row>
    <row r="23" spans="1:6" ht="9.75">
      <c r="A23" s="383"/>
      <c r="B23" s="379"/>
      <c r="C23" s="369"/>
      <c r="D23" s="53"/>
      <c r="E23" s="371"/>
      <c r="F23" s="367"/>
    </row>
    <row r="24" spans="1:6" ht="9.75">
      <c r="A24" s="382" t="s">
        <v>229</v>
      </c>
      <c r="B24" s="378" t="s">
        <v>96</v>
      </c>
      <c r="C24" s="368" t="s">
        <v>228</v>
      </c>
      <c r="D24" s="53"/>
      <c r="E24" s="370">
        <f>D24-D25</f>
        <v>0</v>
      </c>
      <c r="F24" s="366"/>
    </row>
    <row r="25" spans="1:6" ht="9.75">
      <c r="A25" s="383"/>
      <c r="B25" s="379"/>
      <c r="C25" s="369"/>
      <c r="D25" s="53"/>
      <c r="E25" s="371"/>
      <c r="F25" s="367"/>
    </row>
    <row r="26" spans="1:6" ht="9.75">
      <c r="A26" s="382" t="s">
        <v>231</v>
      </c>
      <c r="B26" s="378" t="s">
        <v>97</v>
      </c>
      <c r="C26" s="368" t="s">
        <v>230</v>
      </c>
      <c r="D26" s="53">
        <v>40919</v>
      </c>
      <c r="E26" s="370">
        <f>D26-D27</f>
        <v>40919</v>
      </c>
      <c r="F26" s="366">
        <v>23455</v>
      </c>
    </row>
    <row r="27" spans="1:6" ht="9.75">
      <c r="A27" s="383"/>
      <c r="B27" s="379"/>
      <c r="C27" s="369"/>
      <c r="D27" s="53"/>
      <c r="E27" s="371"/>
      <c r="F27" s="367"/>
    </row>
    <row r="28" spans="1:6" ht="9.75">
      <c r="A28" s="382" t="s">
        <v>548</v>
      </c>
      <c r="B28" s="378" t="s">
        <v>99</v>
      </c>
      <c r="C28" s="368" t="s">
        <v>232</v>
      </c>
      <c r="D28" s="53"/>
      <c r="E28" s="370">
        <f>D28-D29</f>
        <v>0</v>
      </c>
      <c r="F28" s="366"/>
    </row>
    <row r="29" spans="1:6" ht="9.75">
      <c r="A29" s="383"/>
      <c r="B29" s="379"/>
      <c r="C29" s="369"/>
      <c r="D29" s="53"/>
      <c r="E29" s="371"/>
      <c r="F29" s="367"/>
    </row>
    <row r="30" spans="1:6" s="116" customFormat="1" ht="9">
      <c r="A30" s="380" t="s">
        <v>306</v>
      </c>
      <c r="B30" s="417" t="s">
        <v>126</v>
      </c>
      <c r="C30" s="372" t="s">
        <v>233</v>
      </c>
      <c r="D30" s="110">
        <f>SUM(D32+D34+D36+D38+D40+D42+D44+D46+D48)</f>
        <v>5269113</v>
      </c>
      <c r="E30" s="405">
        <f>SUM(E32:E48)</f>
        <v>2005715</v>
      </c>
      <c r="F30" s="405">
        <f>SUM(F32:F48)</f>
        <v>2111422</v>
      </c>
    </row>
    <row r="31" spans="1:6" s="116" customFormat="1" ht="9">
      <c r="A31" s="381"/>
      <c r="B31" s="418"/>
      <c r="C31" s="373"/>
      <c r="D31" s="110">
        <f>SUM(D33+D35+D37+D39+D41+D43+D45+D47+D49)</f>
        <v>3263398</v>
      </c>
      <c r="E31" s="406"/>
      <c r="F31" s="406"/>
    </row>
    <row r="32" spans="1:6" ht="9.75">
      <c r="A32" s="382" t="s">
        <v>549</v>
      </c>
      <c r="B32" s="378" t="s">
        <v>100</v>
      </c>
      <c r="C32" s="368" t="s">
        <v>234</v>
      </c>
      <c r="D32" s="53">
        <v>164118</v>
      </c>
      <c r="E32" s="370">
        <f>D32-D33</f>
        <v>164118</v>
      </c>
      <c r="F32" s="366">
        <v>164118</v>
      </c>
    </row>
    <row r="33" spans="1:6" ht="9.75">
      <c r="A33" s="383"/>
      <c r="B33" s="379"/>
      <c r="C33" s="369"/>
      <c r="D33" s="53"/>
      <c r="E33" s="371"/>
      <c r="F33" s="367"/>
    </row>
    <row r="34" spans="1:6" ht="9.75">
      <c r="A34" s="368" t="s">
        <v>135</v>
      </c>
      <c r="B34" s="378" t="s">
        <v>101</v>
      </c>
      <c r="C34" s="368" t="s">
        <v>235</v>
      </c>
      <c r="D34" s="53">
        <v>2664379</v>
      </c>
      <c r="E34" s="370">
        <f>D34-D35</f>
        <v>1014511</v>
      </c>
      <c r="F34" s="366">
        <v>1063366</v>
      </c>
    </row>
    <row r="35" spans="1:6" ht="9.75">
      <c r="A35" s="369"/>
      <c r="B35" s="379"/>
      <c r="C35" s="369"/>
      <c r="D35" s="53">
        <v>1649868</v>
      </c>
      <c r="E35" s="371"/>
      <c r="F35" s="367"/>
    </row>
    <row r="36" spans="1:6" ht="9.75">
      <c r="A36" s="368" t="s">
        <v>262</v>
      </c>
      <c r="B36" s="378" t="s">
        <v>102</v>
      </c>
      <c r="C36" s="368" t="s">
        <v>236</v>
      </c>
      <c r="D36" s="53">
        <v>2356841</v>
      </c>
      <c r="E36" s="370">
        <f>D36-D37</f>
        <v>743311</v>
      </c>
      <c r="F36" s="366">
        <v>847989</v>
      </c>
    </row>
    <row r="37" spans="1:6" ht="9.75">
      <c r="A37" s="369"/>
      <c r="B37" s="379"/>
      <c r="C37" s="369"/>
      <c r="D37" s="53">
        <v>1613530</v>
      </c>
      <c r="E37" s="371"/>
      <c r="F37" s="367"/>
    </row>
    <row r="38" spans="1:6" ht="9.75">
      <c r="A38" s="368" t="s">
        <v>264</v>
      </c>
      <c r="B38" s="378" t="s">
        <v>103</v>
      </c>
      <c r="C38" s="368" t="s">
        <v>237</v>
      </c>
      <c r="D38" s="53"/>
      <c r="E38" s="370">
        <f>D38-D39</f>
        <v>0</v>
      </c>
      <c r="F38" s="366"/>
    </row>
    <row r="39" spans="1:6" ht="9.75">
      <c r="A39" s="369"/>
      <c r="B39" s="379"/>
      <c r="C39" s="369"/>
      <c r="D39" s="53"/>
      <c r="E39" s="371"/>
      <c r="F39" s="367"/>
    </row>
    <row r="40" spans="1:6" ht="9.75">
      <c r="A40" s="368" t="s">
        <v>266</v>
      </c>
      <c r="B40" s="378" t="s">
        <v>104</v>
      </c>
      <c r="C40" s="368" t="s">
        <v>238</v>
      </c>
      <c r="D40" s="53"/>
      <c r="E40" s="370">
        <f>D40-D41</f>
        <v>0</v>
      </c>
      <c r="F40" s="366"/>
    </row>
    <row r="41" spans="1:6" ht="9.75">
      <c r="A41" s="369"/>
      <c r="B41" s="379"/>
      <c r="C41" s="369"/>
      <c r="D41" s="53"/>
      <c r="E41" s="371"/>
      <c r="F41" s="367"/>
    </row>
    <row r="42" spans="1:6" ht="9.75">
      <c r="A42" s="368" t="s">
        <v>252</v>
      </c>
      <c r="B42" s="378" t="s">
        <v>105</v>
      </c>
      <c r="C42" s="368" t="s">
        <v>239</v>
      </c>
      <c r="D42" s="53">
        <v>68</v>
      </c>
      <c r="E42" s="370">
        <f>D42-D43</f>
        <v>68</v>
      </c>
      <c r="F42" s="366">
        <v>68</v>
      </c>
    </row>
    <row r="43" spans="1:6" ht="9.75">
      <c r="A43" s="369"/>
      <c r="B43" s="379"/>
      <c r="C43" s="369"/>
      <c r="D43" s="53"/>
      <c r="E43" s="371"/>
      <c r="F43" s="367"/>
    </row>
    <row r="44" spans="1:6" ht="9.75">
      <c r="A44" s="368" t="s">
        <v>254</v>
      </c>
      <c r="B44" s="378" t="s">
        <v>106</v>
      </c>
      <c r="C44" s="368" t="s">
        <v>240</v>
      </c>
      <c r="D44" s="53">
        <v>83707</v>
      </c>
      <c r="E44" s="370">
        <f>D44-D45</f>
        <v>83707</v>
      </c>
      <c r="F44" s="366">
        <v>35881</v>
      </c>
    </row>
    <row r="45" spans="1:6" ht="9.75">
      <c r="A45" s="369"/>
      <c r="B45" s="379"/>
      <c r="C45" s="369"/>
      <c r="D45" s="53"/>
      <c r="E45" s="371"/>
      <c r="F45" s="367"/>
    </row>
    <row r="46" spans="1:6" ht="9.75">
      <c r="A46" s="368" t="s">
        <v>136</v>
      </c>
      <c r="B46" s="378" t="s">
        <v>107</v>
      </c>
      <c r="C46" s="368" t="s">
        <v>241</v>
      </c>
      <c r="D46" s="53"/>
      <c r="E46" s="370">
        <f>D46-D47</f>
        <v>0</v>
      </c>
      <c r="F46" s="366"/>
    </row>
    <row r="47" spans="1:6" ht="9.75">
      <c r="A47" s="369"/>
      <c r="B47" s="379"/>
      <c r="C47" s="369"/>
      <c r="D47" s="53"/>
      <c r="E47" s="371"/>
      <c r="F47" s="367"/>
    </row>
    <row r="48" spans="1:6" ht="9.75">
      <c r="A48" s="368" t="s">
        <v>137</v>
      </c>
      <c r="B48" s="378" t="s">
        <v>108</v>
      </c>
      <c r="C48" s="368" t="s">
        <v>242</v>
      </c>
      <c r="D48" s="53"/>
      <c r="E48" s="370">
        <f>D48-D49</f>
        <v>0</v>
      </c>
      <c r="F48" s="366"/>
    </row>
    <row r="49" spans="1:6" ht="9.75">
      <c r="A49" s="369"/>
      <c r="B49" s="379"/>
      <c r="C49" s="369"/>
      <c r="D49" s="53"/>
      <c r="E49" s="371"/>
      <c r="F49" s="367"/>
    </row>
    <row r="50" spans="1:6" s="116" customFormat="1" ht="9">
      <c r="A50" s="380" t="s">
        <v>307</v>
      </c>
      <c r="B50" s="417" t="s">
        <v>109</v>
      </c>
      <c r="C50" s="372" t="s">
        <v>243</v>
      </c>
      <c r="D50" s="110">
        <f>SUM(D52+D54+D56+D58+D60+D62++D64+D66+D68+D70+D72)</f>
        <v>100243</v>
      </c>
      <c r="E50" s="405">
        <f>SUM(E52:E72)</f>
        <v>100243</v>
      </c>
      <c r="F50" s="405">
        <f>SUM(F52:F72)</f>
        <v>96267</v>
      </c>
    </row>
    <row r="51" spans="1:6" s="116" customFormat="1" ht="9">
      <c r="A51" s="381"/>
      <c r="B51" s="418"/>
      <c r="C51" s="373"/>
      <c r="D51" s="110">
        <f>SUM(D53+D55+D57+D59+D61+D63++D65+D67+D69+D71+D73)</f>
        <v>0</v>
      </c>
      <c r="E51" s="406"/>
      <c r="F51" s="406"/>
    </row>
    <row r="52" spans="1:6" ht="9.75">
      <c r="A52" s="382" t="s">
        <v>550</v>
      </c>
      <c r="B52" s="378" t="s">
        <v>502</v>
      </c>
      <c r="C52" s="368" t="s">
        <v>244</v>
      </c>
      <c r="D52" s="53">
        <v>8471</v>
      </c>
      <c r="E52" s="370">
        <f>D52-D53</f>
        <v>8471</v>
      </c>
      <c r="F52" s="366">
        <v>8471</v>
      </c>
    </row>
    <row r="53" spans="1:6" ht="9.75">
      <c r="A53" s="383"/>
      <c r="B53" s="379"/>
      <c r="C53" s="369"/>
      <c r="D53" s="53"/>
      <c r="E53" s="371"/>
      <c r="F53" s="367"/>
    </row>
    <row r="54" spans="1:6" ht="9.75">
      <c r="A54" s="368" t="s">
        <v>135</v>
      </c>
      <c r="B54" s="386" t="s">
        <v>503</v>
      </c>
      <c r="C54" s="368" t="s">
        <v>246</v>
      </c>
      <c r="D54" s="53"/>
      <c r="E54" s="370">
        <f>D54-D55</f>
        <v>0</v>
      </c>
      <c r="F54" s="366"/>
    </row>
    <row r="55" spans="1:6" ht="9.75">
      <c r="A55" s="369"/>
      <c r="B55" s="387"/>
      <c r="C55" s="369"/>
      <c r="D55" s="53"/>
      <c r="E55" s="371"/>
      <c r="F55" s="367"/>
    </row>
    <row r="56" spans="1:6" ht="9.75">
      <c r="A56" s="368" t="s">
        <v>262</v>
      </c>
      <c r="B56" s="378" t="s">
        <v>504</v>
      </c>
      <c r="C56" s="368" t="s">
        <v>247</v>
      </c>
      <c r="D56" s="53"/>
      <c r="E56" s="370">
        <f>D56-D57</f>
        <v>0</v>
      </c>
      <c r="F56" s="366"/>
    </row>
    <row r="57" spans="1:6" ht="9.75">
      <c r="A57" s="369"/>
      <c r="B57" s="379"/>
      <c r="C57" s="369"/>
      <c r="D57" s="53"/>
      <c r="E57" s="371"/>
      <c r="F57" s="367"/>
    </row>
    <row r="58" spans="1:6" ht="9.75">
      <c r="A58" s="368" t="s">
        <v>264</v>
      </c>
      <c r="B58" s="378" t="s">
        <v>505</v>
      </c>
      <c r="C58" s="368" t="s">
        <v>248</v>
      </c>
      <c r="D58" s="53"/>
      <c r="E58" s="370">
        <f>D58-D59</f>
        <v>0</v>
      </c>
      <c r="F58" s="366"/>
    </row>
    <row r="59" spans="1:6" ht="9.75">
      <c r="A59" s="369"/>
      <c r="B59" s="379"/>
      <c r="C59" s="369"/>
      <c r="D59" s="53"/>
      <c r="E59" s="371"/>
      <c r="F59" s="367"/>
    </row>
    <row r="60" spans="1:6" ht="9.75">
      <c r="A60" s="368" t="s">
        <v>266</v>
      </c>
      <c r="B60" s="378" t="s">
        <v>506</v>
      </c>
      <c r="C60" s="368" t="s">
        <v>249</v>
      </c>
      <c r="D60" s="53"/>
      <c r="E60" s="370">
        <f>D60-D61</f>
        <v>0</v>
      </c>
      <c r="F60" s="366"/>
    </row>
    <row r="61" spans="1:6" ht="9.75">
      <c r="A61" s="369"/>
      <c r="B61" s="379"/>
      <c r="C61" s="369"/>
      <c r="D61" s="53"/>
      <c r="E61" s="371"/>
      <c r="F61" s="367"/>
    </row>
    <row r="62" spans="1:6" ht="9.75">
      <c r="A62" s="368" t="s">
        <v>252</v>
      </c>
      <c r="B62" s="378" t="s">
        <v>507</v>
      </c>
      <c r="C62" s="368" t="s">
        <v>250</v>
      </c>
      <c r="D62" s="53">
        <v>71772</v>
      </c>
      <c r="E62" s="370">
        <f>D62-D63</f>
        <v>71772</v>
      </c>
      <c r="F62" s="366">
        <v>67396</v>
      </c>
    </row>
    <row r="63" spans="1:6" ht="9.75">
      <c r="A63" s="369"/>
      <c r="B63" s="379"/>
      <c r="C63" s="369"/>
      <c r="D63" s="53"/>
      <c r="E63" s="371"/>
      <c r="F63" s="367"/>
    </row>
    <row r="64" spans="1:6" ht="9.75">
      <c r="A64" s="368" t="s">
        <v>254</v>
      </c>
      <c r="B64" s="378" t="s">
        <v>508</v>
      </c>
      <c r="C64" s="368" t="s">
        <v>251</v>
      </c>
      <c r="D64" s="53"/>
      <c r="E64" s="370">
        <f>D64-D65</f>
        <v>0</v>
      </c>
      <c r="F64" s="366"/>
    </row>
    <row r="65" spans="1:6" ht="9.75">
      <c r="A65" s="369"/>
      <c r="B65" s="379"/>
      <c r="C65" s="369"/>
      <c r="D65" s="53"/>
      <c r="E65" s="371"/>
      <c r="F65" s="367"/>
    </row>
    <row r="66" spans="1:6" ht="9.75">
      <c r="A66" s="368" t="s">
        <v>136</v>
      </c>
      <c r="B66" s="386" t="s">
        <v>509</v>
      </c>
      <c r="C66" s="368" t="s">
        <v>253</v>
      </c>
      <c r="D66" s="53">
        <v>20000</v>
      </c>
      <c r="E66" s="370">
        <f>D66-D67</f>
        <v>20000</v>
      </c>
      <c r="F66" s="366">
        <v>20400</v>
      </c>
    </row>
    <row r="67" spans="1:6" ht="9.75">
      <c r="A67" s="369"/>
      <c r="B67" s="387"/>
      <c r="C67" s="369"/>
      <c r="D67" s="53"/>
      <c r="E67" s="371"/>
      <c r="F67" s="367"/>
    </row>
    <row r="68" spans="1:6" s="116" customFormat="1" ht="9.75">
      <c r="A68" s="419" t="s">
        <v>137</v>
      </c>
      <c r="B68" s="386" t="s">
        <v>342</v>
      </c>
      <c r="C68" s="407" t="s">
        <v>255</v>
      </c>
      <c r="D68" s="53"/>
      <c r="E68" s="370">
        <f>D68-D69</f>
        <v>0</v>
      </c>
      <c r="F68" s="366"/>
    </row>
    <row r="69" spans="1:6" s="116" customFormat="1" ht="9.75">
      <c r="A69" s="419"/>
      <c r="B69" s="387"/>
      <c r="C69" s="408"/>
      <c r="D69" s="53"/>
      <c r="E69" s="371"/>
      <c r="F69" s="367"/>
    </row>
    <row r="70" spans="1:6" s="116" customFormat="1" ht="9.75">
      <c r="A70" s="419" t="s">
        <v>158</v>
      </c>
      <c r="B70" s="386" t="s">
        <v>110</v>
      </c>
      <c r="C70" s="407" t="s">
        <v>256</v>
      </c>
      <c r="D70" s="53"/>
      <c r="E70" s="370">
        <f>D70-D71</f>
        <v>0</v>
      </c>
      <c r="F70" s="366"/>
    </row>
    <row r="71" spans="1:6" s="116" customFormat="1" ht="9.75">
      <c r="A71" s="419"/>
      <c r="B71" s="387"/>
      <c r="C71" s="408"/>
      <c r="D71" s="53"/>
      <c r="E71" s="371"/>
      <c r="F71" s="367"/>
    </row>
    <row r="72" spans="1:6" ht="9.75">
      <c r="A72" s="368" t="s">
        <v>774</v>
      </c>
      <c r="B72" s="386" t="s">
        <v>111</v>
      </c>
      <c r="C72" s="368" t="s">
        <v>258</v>
      </c>
      <c r="D72" s="53"/>
      <c r="E72" s="370">
        <f>D72-D73</f>
        <v>0</v>
      </c>
      <c r="F72" s="366"/>
    </row>
    <row r="73" spans="1:6" ht="9.75">
      <c r="A73" s="369"/>
      <c r="B73" s="387"/>
      <c r="C73" s="369"/>
      <c r="D73" s="53"/>
      <c r="E73" s="371"/>
      <c r="F73" s="367"/>
    </row>
    <row r="74" spans="1:6" ht="9.75">
      <c r="A74" s="380" t="s">
        <v>218</v>
      </c>
      <c r="B74" s="384" t="s">
        <v>127</v>
      </c>
      <c r="C74" s="372" t="s">
        <v>259</v>
      </c>
      <c r="D74" s="111">
        <f>D76+D90+D114++D140+D150</f>
        <v>8511880</v>
      </c>
      <c r="E74" s="409">
        <f>D74-D75</f>
        <v>8508909</v>
      </c>
      <c r="F74" s="374">
        <f>F76+F90+F114+F140+F150</f>
        <v>7944468</v>
      </c>
    </row>
    <row r="75" spans="1:6" ht="9.75">
      <c r="A75" s="381"/>
      <c r="B75" s="385"/>
      <c r="C75" s="373"/>
      <c r="D75" s="111">
        <f>D77+D91+D115+D141+D151</f>
        <v>2971</v>
      </c>
      <c r="E75" s="410"/>
      <c r="F75" s="375"/>
    </row>
    <row r="76" spans="1:6" ht="9.75">
      <c r="A76" s="380" t="s">
        <v>220</v>
      </c>
      <c r="B76" s="384" t="s">
        <v>769</v>
      </c>
      <c r="C76" s="372" t="s">
        <v>260</v>
      </c>
      <c r="D76" s="111">
        <f>SUM(D78+D80+D82+D84+D86+D88)</f>
        <v>891791</v>
      </c>
      <c r="E76" s="409">
        <f>D76-D77</f>
        <v>891791</v>
      </c>
      <c r="F76" s="409">
        <f>F78+F80+F82+F84+F86+F88</f>
        <v>635192</v>
      </c>
    </row>
    <row r="77" spans="1:6" ht="9.75">
      <c r="A77" s="381"/>
      <c r="B77" s="385"/>
      <c r="C77" s="373"/>
      <c r="D77" s="111">
        <f>SUM(D79+D81+D83+D85+D87+D89)</f>
        <v>0</v>
      </c>
      <c r="E77" s="410"/>
      <c r="F77" s="410"/>
    </row>
    <row r="78" spans="1:6" ht="9.75">
      <c r="A78" s="382" t="s">
        <v>551</v>
      </c>
      <c r="B78" s="378" t="s">
        <v>112</v>
      </c>
      <c r="C78" s="368" t="s">
        <v>261</v>
      </c>
      <c r="D78" s="53">
        <v>249103</v>
      </c>
      <c r="E78" s="370">
        <f>D78-D79</f>
        <v>249103</v>
      </c>
      <c r="F78" s="366">
        <v>216456</v>
      </c>
    </row>
    <row r="79" spans="1:6" ht="9.75">
      <c r="A79" s="383"/>
      <c r="B79" s="379"/>
      <c r="C79" s="369"/>
      <c r="D79" s="53"/>
      <c r="E79" s="371"/>
      <c r="F79" s="367"/>
    </row>
    <row r="80" spans="1:6" ht="9.75">
      <c r="A80" s="368" t="s">
        <v>135</v>
      </c>
      <c r="B80" s="378" t="s">
        <v>29</v>
      </c>
      <c r="C80" s="368" t="s">
        <v>263</v>
      </c>
      <c r="D80" s="53">
        <v>365072</v>
      </c>
      <c r="E80" s="370">
        <f>D80-D81</f>
        <v>365072</v>
      </c>
      <c r="F80" s="366">
        <v>347964</v>
      </c>
    </row>
    <row r="81" spans="1:6" ht="9.75">
      <c r="A81" s="369"/>
      <c r="B81" s="379"/>
      <c r="C81" s="369"/>
      <c r="D81" s="53"/>
      <c r="E81" s="371"/>
      <c r="F81" s="367"/>
    </row>
    <row r="82" spans="1:6" ht="9.75">
      <c r="A82" s="368" t="s">
        <v>262</v>
      </c>
      <c r="B82" s="378" t="s">
        <v>113</v>
      </c>
      <c r="C82" s="368" t="s">
        <v>265</v>
      </c>
      <c r="D82" s="53">
        <v>54125</v>
      </c>
      <c r="E82" s="370">
        <f>D82-D83</f>
        <v>54125</v>
      </c>
      <c r="F82" s="366">
        <v>41866</v>
      </c>
    </row>
    <row r="83" spans="1:6" ht="9.75">
      <c r="A83" s="369"/>
      <c r="B83" s="379"/>
      <c r="C83" s="369"/>
      <c r="D83" s="53"/>
      <c r="E83" s="371"/>
      <c r="F83" s="367"/>
    </row>
    <row r="84" spans="1:6" s="116" customFormat="1" ht="9.75">
      <c r="A84" s="368" t="s">
        <v>264</v>
      </c>
      <c r="B84" s="378" t="s">
        <v>114</v>
      </c>
      <c r="C84" s="407" t="s">
        <v>267</v>
      </c>
      <c r="D84" s="53"/>
      <c r="E84" s="370">
        <f>D84-D85</f>
        <v>0</v>
      </c>
      <c r="F84" s="366"/>
    </row>
    <row r="85" spans="1:6" s="116" customFormat="1" ht="9.75">
      <c r="A85" s="369"/>
      <c r="B85" s="379"/>
      <c r="C85" s="408"/>
      <c r="D85" s="53"/>
      <c r="E85" s="371"/>
      <c r="F85" s="367"/>
    </row>
    <row r="86" spans="1:6" ht="9.75">
      <c r="A86" s="368" t="s">
        <v>266</v>
      </c>
      <c r="B86" s="378" t="s">
        <v>115</v>
      </c>
      <c r="C86" s="368" t="s">
        <v>268</v>
      </c>
      <c r="D86" s="53"/>
      <c r="E86" s="370">
        <f>D86-D87</f>
        <v>0</v>
      </c>
      <c r="F86" s="366"/>
    </row>
    <row r="87" spans="1:6" ht="9.75">
      <c r="A87" s="369"/>
      <c r="B87" s="379"/>
      <c r="C87" s="369"/>
      <c r="D87" s="53"/>
      <c r="E87" s="371"/>
      <c r="F87" s="367"/>
    </row>
    <row r="88" spans="1:6" ht="9.75">
      <c r="A88" s="368" t="s">
        <v>252</v>
      </c>
      <c r="B88" s="378" t="s">
        <v>341</v>
      </c>
      <c r="C88" s="368" t="s">
        <v>269</v>
      </c>
      <c r="D88" s="53">
        <v>223491</v>
      </c>
      <c r="E88" s="370">
        <v>223491</v>
      </c>
      <c r="F88" s="366">
        <v>28906</v>
      </c>
    </row>
    <row r="89" spans="1:6" ht="9.75">
      <c r="A89" s="369"/>
      <c r="B89" s="379"/>
      <c r="C89" s="369"/>
      <c r="D89" s="53"/>
      <c r="E89" s="371"/>
      <c r="F89" s="367"/>
    </row>
    <row r="90" spans="1:7" ht="9.75">
      <c r="A90" s="380" t="s">
        <v>310</v>
      </c>
      <c r="B90" s="384" t="s">
        <v>770</v>
      </c>
      <c r="C90" s="372" t="s">
        <v>270</v>
      </c>
      <c r="D90" s="110">
        <f>SUM(D92+D100+D102+D104+D106+D108+D110+D112)</f>
        <v>180611</v>
      </c>
      <c r="E90" s="411">
        <f>D90-D91</f>
        <v>180611</v>
      </c>
      <c r="F90" s="374">
        <f>F94+F96+F98+F100+F102+F104+F106+F108+F110+F112</f>
        <v>180611</v>
      </c>
      <c r="G90" s="116"/>
    </row>
    <row r="91" spans="1:7" ht="9.75">
      <c r="A91" s="381"/>
      <c r="B91" s="385"/>
      <c r="C91" s="373"/>
      <c r="D91" s="110">
        <f>SUM(D93+D101+D103+D105+D107+D109+D111+D113)</f>
        <v>0</v>
      </c>
      <c r="E91" s="412"/>
      <c r="F91" s="375"/>
      <c r="G91" s="116"/>
    </row>
    <row r="92" spans="1:7" ht="9.75">
      <c r="A92" s="380" t="s">
        <v>552</v>
      </c>
      <c r="B92" s="384" t="s">
        <v>510</v>
      </c>
      <c r="C92" s="372" t="s">
        <v>271</v>
      </c>
      <c r="D92" s="122">
        <f>SUM(D94+D96+D98)</f>
        <v>0</v>
      </c>
      <c r="E92" s="411">
        <f>D92-D93</f>
        <v>0</v>
      </c>
      <c r="F92" s="374"/>
      <c r="G92" s="116"/>
    </row>
    <row r="93" spans="1:7" ht="9.75">
      <c r="A93" s="381"/>
      <c r="B93" s="385"/>
      <c r="C93" s="373"/>
      <c r="D93" s="122">
        <f>SUM(D95+D97+D99)</f>
        <v>0</v>
      </c>
      <c r="E93" s="412"/>
      <c r="F93" s="375"/>
      <c r="G93" s="116"/>
    </row>
    <row r="94" spans="1:6" ht="9.75">
      <c r="A94" s="368" t="s">
        <v>553</v>
      </c>
      <c r="B94" s="386" t="s">
        <v>511</v>
      </c>
      <c r="C94" s="368" t="s">
        <v>272</v>
      </c>
      <c r="D94" s="53"/>
      <c r="E94" s="370">
        <f>D94-D95</f>
        <v>0</v>
      </c>
      <c r="F94" s="366"/>
    </row>
    <row r="95" spans="1:6" ht="9.75">
      <c r="A95" s="369"/>
      <c r="B95" s="387"/>
      <c r="C95" s="369"/>
      <c r="D95" s="53"/>
      <c r="E95" s="371"/>
      <c r="F95" s="367"/>
    </row>
    <row r="96" spans="1:6" ht="9.75">
      <c r="A96" s="368" t="s">
        <v>554</v>
      </c>
      <c r="B96" s="386" t="s">
        <v>516</v>
      </c>
      <c r="C96" s="368" t="s">
        <v>273</v>
      </c>
      <c r="D96" s="53"/>
      <c r="E96" s="370">
        <f>D96-D97</f>
        <v>0</v>
      </c>
      <c r="F96" s="366"/>
    </row>
    <row r="97" spans="1:6" ht="9.75">
      <c r="A97" s="369"/>
      <c r="B97" s="387"/>
      <c r="C97" s="369"/>
      <c r="D97" s="53"/>
      <c r="E97" s="371"/>
      <c r="F97" s="367"/>
    </row>
    <row r="98" spans="1:6" ht="9.75">
      <c r="A98" s="368" t="s">
        <v>555</v>
      </c>
      <c r="B98" s="386" t="s">
        <v>512</v>
      </c>
      <c r="C98" s="368" t="s">
        <v>274</v>
      </c>
      <c r="D98" s="53"/>
      <c r="E98" s="370">
        <f>D98-D99</f>
        <v>0</v>
      </c>
      <c r="F98" s="366"/>
    </row>
    <row r="99" spans="1:6" ht="9.75">
      <c r="A99" s="369"/>
      <c r="B99" s="387"/>
      <c r="C99" s="369"/>
      <c r="D99" s="53"/>
      <c r="E99" s="371"/>
      <c r="F99" s="367"/>
    </row>
    <row r="100" spans="1:6" s="116" customFormat="1" ht="9.75">
      <c r="A100" s="368" t="s">
        <v>135</v>
      </c>
      <c r="B100" s="386" t="s">
        <v>771</v>
      </c>
      <c r="C100" s="407" t="s">
        <v>275</v>
      </c>
      <c r="D100" s="53"/>
      <c r="E100" s="370">
        <f>D100-D101</f>
        <v>0</v>
      </c>
      <c r="F100" s="366"/>
    </row>
    <row r="101" spans="1:6" s="116" customFormat="1" ht="9.75">
      <c r="A101" s="369"/>
      <c r="B101" s="387"/>
      <c r="C101" s="408"/>
      <c r="D101" s="53"/>
      <c r="E101" s="371"/>
      <c r="F101" s="367"/>
    </row>
    <row r="102" spans="1:6" ht="9.75">
      <c r="A102" s="368" t="s">
        <v>262</v>
      </c>
      <c r="B102" s="386" t="s">
        <v>513</v>
      </c>
      <c r="C102" s="368" t="s">
        <v>276</v>
      </c>
      <c r="D102" s="53"/>
      <c r="E102" s="370">
        <f>D102-D103</f>
        <v>0</v>
      </c>
      <c r="F102" s="366"/>
    </row>
    <row r="103" spans="1:6" ht="9.75">
      <c r="A103" s="369"/>
      <c r="B103" s="387"/>
      <c r="C103" s="369"/>
      <c r="D103" s="53"/>
      <c r="E103" s="371"/>
      <c r="F103" s="367"/>
    </row>
    <row r="104" spans="1:6" ht="9.75">
      <c r="A104" s="368" t="s">
        <v>264</v>
      </c>
      <c r="B104" s="386" t="s">
        <v>514</v>
      </c>
      <c r="C104" s="368" t="s">
        <v>277</v>
      </c>
      <c r="D104" s="53"/>
      <c r="E104" s="370">
        <f>D104-D105</f>
        <v>0</v>
      </c>
      <c r="F104" s="366"/>
    </row>
    <row r="105" spans="1:6" ht="9.75">
      <c r="A105" s="369"/>
      <c r="B105" s="387"/>
      <c r="C105" s="369"/>
      <c r="D105" s="53"/>
      <c r="E105" s="371"/>
      <c r="F105" s="367"/>
    </row>
    <row r="106" spans="1:6" ht="9.75">
      <c r="A106" s="368" t="s">
        <v>266</v>
      </c>
      <c r="B106" s="378" t="s">
        <v>116</v>
      </c>
      <c r="C106" s="368" t="s">
        <v>278</v>
      </c>
      <c r="D106" s="53"/>
      <c r="E106" s="370">
        <f>D106-D107</f>
        <v>0</v>
      </c>
      <c r="F106" s="366"/>
    </row>
    <row r="107" spans="1:6" ht="9.75">
      <c r="A107" s="369"/>
      <c r="B107" s="379"/>
      <c r="C107" s="369"/>
      <c r="D107" s="53"/>
      <c r="E107" s="371"/>
      <c r="F107" s="367"/>
    </row>
    <row r="108" spans="1:6" ht="9.75">
      <c r="A108" s="368" t="s">
        <v>252</v>
      </c>
      <c r="B108" s="378" t="s">
        <v>515</v>
      </c>
      <c r="C108" s="368" t="s">
        <v>279</v>
      </c>
      <c r="D108" s="53"/>
      <c r="E108" s="370">
        <f>D108-D109</f>
        <v>0</v>
      </c>
      <c r="F108" s="366"/>
    </row>
    <row r="109" spans="1:6" ht="9.75">
      <c r="A109" s="369"/>
      <c r="B109" s="379"/>
      <c r="C109" s="369"/>
      <c r="D109" s="53"/>
      <c r="E109" s="371"/>
      <c r="F109" s="367"/>
    </row>
    <row r="110" spans="1:6" ht="9.75">
      <c r="A110" s="368" t="s">
        <v>254</v>
      </c>
      <c r="B110" s="378" t="s">
        <v>117</v>
      </c>
      <c r="C110" s="368" t="s">
        <v>280</v>
      </c>
      <c r="D110" s="53"/>
      <c r="E110" s="370">
        <f>D110-D111</f>
        <v>0</v>
      </c>
      <c r="F110" s="366"/>
    </row>
    <row r="111" spans="1:6" ht="9.75">
      <c r="A111" s="369"/>
      <c r="B111" s="379"/>
      <c r="C111" s="369"/>
      <c r="D111" s="53"/>
      <c r="E111" s="371"/>
      <c r="F111" s="367"/>
    </row>
    <row r="112" spans="1:6" ht="9.75">
      <c r="A112" s="368" t="s">
        <v>136</v>
      </c>
      <c r="B112" s="378" t="s">
        <v>118</v>
      </c>
      <c r="C112" s="368" t="s">
        <v>281</v>
      </c>
      <c r="D112" s="53">
        <v>180611</v>
      </c>
      <c r="E112" s="370">
        <f>D112-D113</f>
        <v>180611</v>
      </c>
      <c r="F112" s="366">
        <v>180611</v>
      </c>
    </row>
    <row r="113" spans="1:6" ht="9.75">
      <c r="A113" s="369"/>
      <c r="B113" s="379"/>
      <c r="C113" s="369"/>
      <c r="D113" s="53"/>
      <c r="E113" s="371"/>
      <c r="F113" s="367"/>
    </row>
    <row r="114" spans="1:6" s="116" customFormat="1" ht="9">
      <c r="A114" s="380" t="s">
        <v>245</v>
      </c>
      <c r="B114" s="417" t="s">
        <v>772</v>
      </c>
      <c r="C114" s="372" t="s">
        <v>282</v>
      </c>
      <c r="D114" s="111">
        <f>SUM(D116+D124+D126+D128+D130+D132+D134+D138)</f>
        <v>5854211</v>
      </c>
      <c r="E114" s="376">
        <f>D114-D115</f>
        <v>5851240</v>
      </c>
      <c r="F114" s="374">
        <f>F116+F124+F126+F128+F130+F132+F134+F136+F138</f>
        <v>5226541</v>
      </c>
    </row>
    <row r="115" spans="1:6" s="116" customFormat="1" ht="9">
      <c r="A115" s="381"/>
      <c r="B115" s="418"/>
      <c r="C115" s="373"/>
      <c r="D115" s="111">
        <f>SUM(D117+D125+D127+D129+D131+D133+D135+D139)</f>
        <v>2971</v>
      </c>
      <c r="E115" s="377"/>
      <c r="F115" s="375"/>
    </row>
    <row r="116" spans="1:6" s="116" customFormat="1" ht="9">
      <c r="A116" s="380" t="s">
        <v>556</v>
      </c>
      <c r="B116" s="417" t="s">
        <v>700</v>
      </c>
      <c r="C116" s="372" t="s">
        <v>283</v>
      </c>
      <c r="D116" s="111">
        <f>SUM(D118+D120+D122)</f>
        <v>3788045</v>
      </c>
      <c r="E116" s="376">
        <f>D116-D117</f>
        <v>3785074</v>
      </c>
      <c r="F116" s="374">
        <f>F118+F120+F122</f>
        <v>2294604</v>
      </c>
    </row>
    <row r="117" spans="1:6" s="116" customFormat="1" ht="9">
      <c r="A117" s="381"/>
      <c r="B117" s="418"/>
      <c r="C117" s="373"/>
      <c r="D117" s="111">
        <f>SUM(D119+D121+D123)</f>
        <v>2971</v>
      </c>
      <c r="E117" s="377"/>
      <c r="F117" s="375"/>
    </row>
    <row r="118" spans="1:6" s="124" customFormat="1" ht="9.75">
      <c r="A118" s="407" t="s">
        <v>553</v>
      </c>
      <c r="B118" s="386" t="s">
        <v>511</v>
      </c>
      <c r="C118" s="407" t="s">
        <v>285</v>
      </c>
      <c r="D118" s="123"/>
      <c r="E118" s="413">
        <f>D118-D119</f>
        <v>0</v>
      </c>
      <c r="F118" s="415"/>
    </row>
    <row r="119" spans="1:6" s="124" customFormat="1" ht="9.75">
      <c r="A119" s="408"/>
      <c r="B119" s="387"/>
      <c r="C119" s="408"/>
      <c r="D119" s="123"/>
      <c r="E119" s="414"/>
      <c r="F119" s="416"/>
    </row>
    <row r="120" spans="1:6" ht="9.75">
      <c r="A120" s="368" t="s">
        <v>554</v>
      </c>
      <c r="B120" s="386" t="s">
        <v>516</v>
      </c>
      <c r="C120" s="368" t="s">
        <v>286</v>
      </c>
      <c r="D120" s="53"/>
      <c r="E120" s="370">
        <f>D120-D121</f>
        <v>0</v>
      </c>
      <c r="F120" s="366"/>
    </row>
    <row r="121" spans="1:6" ht="9.75">
      <c r="A121" s="369"/>
      <c r="B121" s="387"/>
      <c r="C121" s="369"/>
      <c r="D121" s="53"/>
      <c r="E121" s="371"/>
      <c r="F121" s="367"/>
    </row>
    <row r="122" spans="1:6" ht="9.75">
      <c r="A122" s="368" t="s">
        <v>555</v>
      </c>
      <c r="B122" s="386" t="s">
        <v>512</v>
      </c>
      <c r="C122" s="368" t="s">
        <v>287</v>
      </c>
      <c r="D122" s="53">
        <v>3788045</v>
      </c>
      <c r="E122" s="370">
        <f>D122-D123</f>
        <v>3785074</v>
      </c>
      <c r="F122" s="366">
        <v>2294604</v>
      </c>
    </row>
    <row r="123" spans="1:6" ht="9.75">
      <c r="A123" s="369"/>
      <c r="B123" s="387"/>
      <c r="C123" s="369"/>
      <c r="D123" s="53">
        <v>2971</v>
      </c>
      <c r="E123" s="371"/>
      <c r="F123" s="367"/>
    </row>
    <row r="124" spans="1:6" ht="9.75">
      <c r="A124" s="368" t="s">
        <v>135</v>
      </c>
      <c r="B124" s="386" t="s">
        <v>771</v>
      </c>
      <c r="C124" s="368" t="s">
        <v>288</v>
      </c>
      <c r="D124" s="53">
        <v>1714712</v>
      </c>
      <c r="E124" s="370">
        <f>D124-D125</f>
        <v>1714712</v>
      </c>
      <c r="F124" s="366">
        <v>2349780</v>
      </c>
    </row>
    <row r="125" spans="1:6" ht="9.75">
      <c r="A125" s="369"/>
      <c r="B125" s="387"/>
      <c r="C125" s="369"/>
      <c r="D125" s="53"/>
      <c r="E125" s="371"/>
      <c r="F125" s="367"/>
    </row>
    <row r="126" spans="1:6" ht="9.75">
      <c r="A126" s="368" t="s">
        <v>262</v>
      </c>
      <c r="B126" s="386" t="s">
        <v>513</v>
      </c>
      <c r="C126" s="368" t="s">
        <v>289</v>
      </c>
      <c r="D126" s="53"/>
      <c r="E126" s="370">
        <f>D126-D127</f>
        <v>0</v>
      </c>
      <c r="F126" s="366"/>
    </row>
    <row r="127" spans="1:6" ht="9.75">
      <c r="A127" s="369"/>
      <c r="B127" s="387"/>
      <c r="C127" s="369"/>
      <c r="D127" s="53"/>
      <c r="E127" s="371"/>
      <c r="F127" s="367"/>
    </row>
    <row r="128" spans="1:6" ht="9.75">
      <c r="A128" s="368" t="s">
        <v>264</v>
      </c>
      <c r="B128" s="386" t="s">
        <v>514</v>
      </c>
      <c r="C128" s="368" t="s">
        <v>290</v>
      </c>
      <c r="D128" s="53"/>
      <c r="E128" s="370">
        <f>D128-D129</f>
        <v>0</v>
      </c>
      <c r="F128" s="366"/>
    </row>
    <row r="129" spans="1:6" ht="9.75">
      <c r="A129" s="369"/>
      <c r="B129" s="387"/>
      <c r="C129" s="369"/>
      <c r="D129" s="53"/>
      <c r="E129" s="371"/>
      <c r="F129" s="367"/>
    </row>
    <row r="130" spans="1:6" ht="9.75">
      <c r="A130" s="368" t="s">
        <v>266</v>
      </c>
      <c r="B130" s="378" t="s">
        <v>116</v>
      </c>
      <c r="C130" s="368" t="s">
        <v>291</v>
      </c>
      <c r="D130" s="53"/>
      <c r="E130" s="370">
        <f>D130-D131</f>
        <v>0</v>
      </c>
      <c r="F130" s="366"/>
    </row>
    <row r="131" spans="1:6" ht="9.75">
      <c r="A131" s="369"/>
      <c r="B131" s="379"/>
      <c r="C131" s="369"/>
      <c r="D131" s="53"/>
      <c r="E131" s="371"/>
      <c r="F131" s="367"/>
    </row>
    <row r="132" spans="1:6" ht="9.75">
      <c r="A132" s="368" t="s">
        <v>252</v>
      </c>
      <c r="B132" s="378" t="s">
        <v>424</v>
      </c>
      <c r="C132" s="368" t="s">
        <v>293</v>
      </c>
      <c r="D132" s="53"/>
      <c r="E132" s="370">
        <f>D132-D133</f>
        <v>0</v>
      </c>
      <c r="F132" s="366"/>
    </row>
    <row r="133" spans="1:6" ht="9.75">
      <c r="A133" s="369"/>
      <c r="B133" s="379"/>
      <c r="C133" s="369"/>
      <c r="D133" s="53"/>
      <c r="E133" s="371"/>
      <c r="F133" s="367"/>
    </row>
    <row r="134" spans="1:6" ht="9.75">
      <c r="A134" s="368" t="s">
        <v>254</v>
      </c>
      <c r="B134" s="378" t="s">
        <v>30</v>
      </c>
      <c r="C134" s="368" t="s">
        <v>294</v>
      </c>
      <c r="D134" s="53">
        <v>326777</v>
      </c>
      <c r="E134" s="370">
        <f>D134-D135</f>
        <v>326777</v>
      </c>
      <c r="F134" s="366">
        <v>559391</v>
      </c>
    </row>
    <row r="135" spans="1:6" ht="9.75">
      <c r="A135" s="369"/>
      <c r="B135" s="379"/>
      <c r="C135" s="369"/>
      <c r="D135" s="53"/>
      <c r="E135" s="371"/>
      <c r="F135" s="367"/>
    </row>
    <row r="136" spans="1:6" ht="9.75">
      <c r="A136" s="368" t="s">
        <v>136</v>
      </c>
      <c r="B136" s="386" t="s">
        <v>515</v>
      </c>
      <c r="C136" s="368" t="s">
        <v>295</v>
      </c>
      <c r="D136" s="53"/>
      <c r="E136" s="370">
        <f>D136-D137</f>
        <v>0</v>
      </c>
      <c r="F136" s="366"/>
    </row>
    <row r="137" spans="1:6" ht="9.75">
      <c r="A137" s="369"/>
      <c r="B137" s="387"/>
      <c r="C137" s="369"/>
      <c r="D137" s="53"/>
      <c r="E137" s="371"/>
      <c r="F137" s="367"/>
    </row>
    <row r="138" spans="1:6" ht="9.75">
      <c r="A138" s="368" t="s">
        <v>137</v>
      </c>
      <c r="B138" s="378" t="s">
        <v>117</v>
      </c>
      <c r="C138" s="368" t="s">
        <v>296</v>
      </c>
      <c r="D138" s="53">
        <v>24677</v>
      </c>
      <c r="E138" s="370">
        <f>D138-D139</f>
        <v>24677</v>
      </c>
      <c r="F138" s="366">
        <v>22766</v>
      </c>
    </row>
    <row r="139" spans="1:6" ht="9.75">
      <c r="A139" s="369"/>
      <c r="B139" s="379"/>
      <c r="C139" s="369"/>
      <c r="D139" s="53"/>
      <c r="E139" s="371"/>
      <c r="F139" s="367"/>
    </row>
    <row r="140" spans="1:6" ht="9.75">
      <c r="A140" s="380" t="s">
        <v>323</v>
      </c>
      <c r="B140" s="384" t="s">
        <v>517</v>
      </c>
      <c r="C140" s="372" t="s">
        <v>560</v>
      </c>
      <c r="D140" s="111">
        <f>SUM(D142+D144+D146+D148)</f>
        <v>101124</v>
      </c>
      <c r="E140" s="376">
        <f>D140-D141</f>
        <v>101124</v>
      </c>
      <c r="F140" s="374">
        <f>SUM(F142+F144+F146+F148)</f>
        <v>101124</v>
      </c>
    </row>
    <row r="141" spans="1:6" ht="9.75">
      <c r="A141" s="381"/>
      <c r="B141" s="385"/>
      <c r="C141" s="373"/>
      <c r="D141" s="111">
        <f>SUM(D143+D145+D147+D149)</f>
        <v>0</v>
      </c>
      <c r="E141" s="377"/>
      <c r="F141" s="375"/>
    </row>
    <row r="142" spans="1:6" ht="9.75">
      <c r="A142" s="368" t="s">
        <v>557</v>
      </c>
      <c r="B142" s="386" t="s">
        <v>518</v>
      </c>
      <c r="C142" s="368" t="s">
        <v>561</v>
      </c>
      <c r="D142" s="53"/>
      <c r="E142" s="370">
        <f>D142-D143</f>
        <v>0</v>
      </c>
      <c r="F142" s="366"/>
    </row>
    <row r="143" spans="1:6" ht="9.75">
      <c r="A143" s="369"/>
      <c r="B143" s="387"/>
      <c r="C143" s="369"/>
      <c r="D143" s="53"/>
      <c r="E143" s="371"/>
      <c r="F143" s="367"/>
    </row>
    <row r="144" spans="1:6" ht="9.75">
      <c r="A144" s="368" t="s">
        <v>135</v>
      </c>
      <c r="B144" s="386" t="s">
        <v>543</v>
      </c>
      <c r="C144" s="368" t="s">
        <v>562</v>
      </c>
      <c r="D144" s="53"/>
      <c r="E144" s="370">
        <f>D144-D145</f>
        <v>0</v>
      </c>
      <c r="F144" s="366"/>
    </row>
    <row r="145" spans="1:6" ht="9.75">
      <c r="A145" s="369"/>
      <c r="B145" s="387"/>
      <c r="C145" s="369"/>
      <c r="D145" s="53"/>
      <c r="E145" s="371"/>
      <c r="F145" s="367"/>
    </row>
    <row r="146" spans="1:6" ht="9.75">
      <c r="A146" s="368" t="s">
        <v>262</v>
      </c>
      <c r="B146" s="386" t="s">
        <v>544</v>
      </c>
      <c r="C146" s="368" t="s">
        <v>563</v>
      </c>
      <c r="D146" s="53">
        <v>101124</v>
      </c>
      <c r="E146" s="370">
        <f>D146-D147</f>
        <v>101124</v>
      </c>
      <c r="F146" s="366">
        <v>101124</v>
      </c>
    </row>
    <row r="147" spans="1:6" ht="9.75">
      <c r="A147" s="369"/>
      <c r="B147" s="387"/>
      <c r="C147" s="369"/>
      <c r="D147" s="53"/>
      <c r="E147" s="371"/>
      <c r="F147" s="367"/>
    </row>
    <row r="148" spans="1:6" ht="9.75">
      <c r="A148" s="368" t="s">
        <v>264</v>
      </c>
      <c r="B148" s="386" t="s">
        <v>122</v>
      </c>
      <c r="C148" s="368" t="s">
        <v>564</v>
      </c>
      <c r="D148" s="53"/>
      <c r="E148" s="370">
        <f>D148-D149</f>
        <v>0</v>
      </c>
      <c r="F148" s="366"/>
    </row>
    <row r="149" spans="1:6" ht="9.75">
      <c r="A149" s="369"/>
      <c r="B149" s="387"/>
      <c r="C149" s="369"/>
      <c r="D149" s="53"/>
      <c r="E149" s="371"/>
      <c r="F149" s="367"/>
    </row>
    <row r="150" spans="1:6" ht="9.75">
      <c r="A150" s="380" t="s">
        <v>37</v>
      </c>
      <c r="B150" s="384" t="s">
        <v>545</v>
      </c>
      <c r="C150" s="372" t="s">
        <v>565</v>
      </c>
      <c r="D150" s="111">
        <f>SUM(D152+D154)</f>
        <v>1484143</v>
      </c>
      <c r="E150" s="376">
        <f>D150-D151</f>
        <v>1484143</v>
      </c>
      <c r="F150" s="374">
        <f>SUM(F152+F154)</f>
        <v>1801000</v>
      </c>
    </row>
    <row r="151" spans="1:6" ht="9.75">
      <c r="A151" s="381"/>
      <c r="B151" s="385"/>
      <c r="C151" s="373"/>
      <c r="D151" s="111">
        <f>SUM(D153+D155)</f>
        <v>0</v>
      </c>
      <c r="E151" s="377"/>
      <c r="F151" s="375"/>
    </row>
    <row r="152" spans="1:6" ht="9.75">
      <c r="A152" s="382" t="s">
        <v>558</v>
      </c>
      <c r="B152" s="378" t="s">
        <v>120</v>
      </c>
      <c r="C152" s="368" t="s">
        <v>566</v>
      </c>
      <c r="D152" s="53">
        <v>40628</v>
      </c>
      <c r="E152" s="370">
        <f>D152-D153</f>
        <v>40628</v>
      </c>
      <c r="F152" s="366">
        <v>43664</v>
      </c>
    </row>
    <row r="153" spans="1:6" ht="9.75">
      <c r="A153" s="383"/>
      <c r="B153" s="379"/>
      <c r="C153" s="369"/>
      <c r="D153" s="53"/>
      <c r="E153" s="371"/>
      <c r="F153" s="367"/>
    </row>
    <row r="154" spans="1:6" ht="9.75">
      <c r="A154" s="368" t="s">
        <v>135</v>
      </c>
      <c r="B154" s="378" t="s">
        <v>119</v>
      </c>
      <c r="C154" s="368" t="s">
        <v>567</v>
      </c>
      <c r="D154" s="53">
        <v>1443515</v>
      </c>
      <c r="E154" s="370">
        <f>D154-D155</f>
        <v>1443515</v>
      </c>
      <c r="F154" s="366">
        <v>1757336</v>
      </c>
    </row>
    <row r="155" spans="1:6" ht="9.75">
      <c r="A155" s="369"/>
      <c r="B155" s="379"/>
      <c r="C155" s="369"/>
      <c r="D155" s="53"/>
      <c r="E155" s="371"/>
      <c r="F155" s="367"/>
    </row>
    <row r="156" spans="1:6" ht="9.75">
      <c r="A156" s="380" t="s">
        <v>257</v>
      </c>
      <c r="B156" s="384" t="s">
        <v>546</v>
      </c>
      <c r="C156" s="372" t="s">
        <v>568</v>
      </c>
      <c r="D156" s="111">
        <f>SUM(D158+D160+D162+D164)</f>
        <v>3135</v>
      </c>
      <c r="E156" s="376">
        <f>D156-D157</f>
        <v>3135</v>
      </c>
      <c r="F156" s="374">
        <f>SUM(F158+F160+F162+F164)</f>
        <v>26666</v>
      </c>
    </row>
    <row r="157" spans="1:6" ht="9.75">
      <c r="A157" s="381"/>
      <c r="B157" s="385"/>
      <c r="C157" s="373"/>
      <c r="D157" s="111">
        <f>SUM(D159+D161+D163+D165)</f>
        <v>0</v>
      </c>
      <c r="E157" s="377"/>
      <c r="F157" s="375"/>
    </row>
    <row r="158" spans="1:6" ht="9.75">
      <c r="A158" s="382" t="s">
        <v>559</v>
      </c>
      <c r="B158" s="378" t="s">
        <v>31</v>
      </c>
      <c r="C158" s="368" t="s">
        <v>569</v>
      </c>
      <c r="D158" s="53">
        <v>2018</v>
      </c>
      <c r="E158" s="370">
        <f>D158-D159</f>
        <v>2018</v>
      </c>
      <c r="F158" s="366">
        <v>2018</v>
      </c>
    </row>
    <row r="159" spans="1:6" ht="9.75">
      <c r="A159" s="383"/>
      <c r="B159" s="379"/>
      <c r="C159" s="369"/>
      <c r="D159" s="53"/>
      <c r="E159" s="371"/>
      <c r="F159" s="367"/>
    </row>
    <row r="160" spans="1:6" ht="9.75">
      <c r="A160" s="368" t="s">
        <v>135</v>
      </c>
      <c r="B160" s="378" t="s">
        <v>32</v>
      </c>
      <c r="C160" s="368" t="s">
        <v>570</v>
      </c>
      <c r="D160" s="53">
        <v>1083</v>
      </c>
      <c r="E160" s="370">
        <f>D160-D161</f>
        <v>1083</v>
      </c>
      <c r="F160" s="366">
        <v>22202</v>
      </c>
    </row>
    <row r="161" spans="1:6" ht="9.75">
      <c r="A161" s="369"/>
      <c r="B161" s="379"/>
      <c r="C161" s="369"/>
      <c r="D161" s="53"/>
      <c r="E161" s="371"/>
      <c r="F161" s="367"/>
    </row>
    <row r="162" spans="1:6" ht="9.75">
      <c r="A162" s="368" t="s">
        <v>262</v>
      </c>
      <c r="B162" s="378" t="s">
        <v>33</v>
      </c>
      <c r="C162" s="368" t="s">
        <v>571</v>
      </c>
      <c r="D162" s="53"/>
      <c r="E162" s="370">
        <f>D162-D163</f>
        <v>0</v>
      </c>
      <c r="F162" s="366"/>
    </row>
    <row r="163" spans="1:6" ht="9.75">
      <c r="A163" s="369"/>
      <c r="B163" s="379"/>
      <c r="C163" s="369"/>
      <c r="D163" s="53"/>
      <c r="E163" s="371"/>
      <c r="F163" s="367"/>
    </row>
    <row r="164" spans="1:6" ht="9.75">
      <c r="A164" s="368" t="s">
        <v>264</v>
      </c>
      <c r="B164" s="378" t="s">
        <v>34</v>
      </c>
      <c r="C164" s="368" t="s">
        <v>572</v>
      </c>
      <c r="D164" s="53">
        <v>34</v>
      </c>
      <c r="E164" s="370">
        <f>D164-D165</f>
        <v>34</v>
      </c>
      <c r="F164" s="366">
        <v>2446</v>
      </c>
    </row>
    <row r="165" spans="1:6" ht="9.75">
      <c r="A165" s="369"/>
      <c r="B165" s="379"/>
      <c r="C165" s="369"/>
      <c r="D165" s="53"/>
      <c r="E165" s="371"/>
      <c r="F165" s="367"/>
    </row>
    <row r="166" spans="4:6" ht="9.75">
      <c r="D166" s="26"/>
      <c r="E166" s="26"/>
      <c r="F166" s="26"/>
    </row>
    <row r="167" spans="4:6" ht="9.75">
      <c r="D167" s="26"/>
      <c r="E167" s="26"/>
      <c r="F167" s="26"/>
    </row>
    <row r="168" spans="4:6" ht="9.75">
      <c r="D168" s="26"/>
      <c r="E168" s="26"/>
      <c r="F168" s="26"/>
    </row>
    <row r="169" spans="4:6" ht="9.75">
      <c r="D169" s="26"/>
      <c r="E169" s="26"/>
      <c r="F169" s="26"/>
    </row>
    <row r="170" spans="4:6" ht="9.75">
      <c r="D170" s="26"/>
      <c r="E170" s="26"/>
      <c r="F170" s="26"/>
    </row>
    <row r="171" spans="4:6" ht="9.75">
      <c r="D171" s="26"/>
      <c r="E171" s="26"/>
      <c r="F171" s="26"/>
    </row>
    <row r="172" spans="4:6" ht="9.75">
      <c r="D172" s="26"/>
      <c r="E172" s="26"/>
      <c r="F172" s="26"/>
    </row>
    <row r="173" spans="4:6" ht="9.75">
      <c r="D173" s="26"/>
      <c r="E173" s="26"/>
      <c r="F173" s="26"/>
    </row>
    <row r="174" spans="4:6" ht="9.75">
      <c r="D174" s="26"/>
      <c r="E174" s="26"/>
      <c r="F174" s="26"/>
    </row>
    <row r="175" spans="4:6" ht="9.75">
      <c r="D175" s="26"/>
      <c r="E175" s="26"/>
      <c r="F175" s="26"/>
    </row>
    <row r="176" spans="4:6" ht="9.75">
      <c r="D176" s="26"/>
      <c r="E176" s="26"/>
      <c r="F176" s="26"/>
    </row>
    <row r="177" spans="4:6" ht="9.75">
      <c r="D177" s="26"/>
      <c r="E177" s="26"/>
      <c r="F177" s="26"/>
    </row>
    <row r="178" spans="4:6" ht="9.75">
      <c r="D178" s="26"/>
      <c r="E178" s="26"/>
      <c r="F178" s="26"/>
    </row>
    <row r="179" spans="4:6" ht="9.75">
      <c r="D179" s="26"/>
      <c r="E179" s="26"/>
      <c r="F179" s="26"/>
    </row>
    <row r="180" spans="4:6" ht="9.75">
      <c r="D180" s="26"/>
      <c r="E180" s="26"/>
      <c r="F180" s="26"/>
    </row>
    <row r="181" spans="4:6" ht="9.75">
      <c r="D181" s="26"/>
      <c r="E181" s="26"/>
      <c r="F181" s="26"/>
    </row>
    <row r="182" spans="4:6" ht="9.75">
      <c r="D182" s="26"/>
      <c r="E182" s="26"/>
      <c r="F182" s="26"/>
    </row>
    <row r="183" spans="4:6" ht="9.75">
      <c r="D183" s="26"/>
      <c r="E183" s="26"/>
      <c r="F183" s="26"/>
    </row>
    <row r="184" spans="4:6" ht="9.75">
      <c r="D184" s="26"/>
      <c r="E184" s="26"/>
      <c r="F184" s="26"/>
    </row>
    <row r="185" spans="4:6" ht="9.75">
      <c r="D185" s="26"/>
      <c r="E185" s="26"/>
      <c r="F185" s="26"/>
    </row>
    <row r="186" spans="4:6" ht="9.75">
      <c r="D186" s="26"/>
      <c r="E186" s="26"/>
      <c r="F186" s="26"/>
    </row>
    <row r="187" spans="4:6" ht="9.75">
      <c r="D187" s="26"/>
      <c r="E187" s="26"/>
      <c r="F187" s="26"/>
    </row>
    <row r="188" spans="4:6" ht="9.75">
      <c r="D188" s="26"/>
      <c r="E188" s="26"/>
      <c r="F188" s="26"/>
    </row>
    <row r="189" spans="4:6" ht="9.75">
      <c r="D189" s="26"/>
      <c r="E189" s="26"/>
      <c r="F189" s="26"/>
    </row>
    <row r="190" spans="4:6" ht="9.75">
      <c r="D190" s="26"/>
      <c r="E190" s="26"/>
      <c r="F190" s="26"/>
    </row>
    <row r="191" spans="4:6" ht="9.75">
      <c r="D191" s="26"/>
      <c r="E191" s="26"/>
      <c r="F191" s="26"/>
    </row>
    <row r="192" spans="4:6" ht="9.75">
      <c r="D192" s="26"/>
      <c r="E192" s="26"/>
      <c r="F192" s="26"/>
    </row>
    <row r="193" spans="4:6" ht="9.75">
      <c r="D193" s="26"/>
      <c r="E193" s="26"/>
      <c r="F193" s="26"/>
    </row>
    <row r="194" spans="4:6" ht="9.75">
      <c r="D194" s="26"/>
      <c r="E194" s="26"/>
      <c r="F194" s="26"/>
    </row>
    <row r="195" spans="4:6" ht="9.75">
      <c r="D195" s="26"/>
      <c r="E195" s="26"/>
      <c r="F195" s="26"/>
    </row>
    <row r="196" spans="4:6" ht="9.75">
      <c r="D196" s="26"/>
      <c r="E196" s="26"/>
      <c r="F196" s="26"/>
    </row>
    <row r="197" spans="4:6" ht="9.75">
      <c r="D197" s="26"/>
      <c r="E197" s="26"/>
      <c r="F197" s="26"/>
    </row>
    <row r="198" spans="4:6" ht="9.75">
      <c r="D198" s="26"/>
      <c r="E198" s="26"/>
      <c r="F198" s="26"/>
    </row>
    <row r="199" spans="4:6" ht="9.75">
      <c r="D199" s="26"/>
      <c r="E199" s="26"/>
      <c r="F199" s="26"/>
    </row>
    <row r="200" spans="4:6" ht="9.75">
      <c r="D200" s="26"/>
      <c r="E200" s="26"/>
      <c r="F200" s="26"/>
    </row>
    <row r="201" spans="4:6" ht="9.75">
      <c r="D201" s="26"/>
      <c r="E201" s="26"/>
      <c r="F201" s="26"/>
    </row>
    <row r="202" spans="4:6" ht="9.75">
      <c r="D202" s="26"/>
      <c r="E202" s="26"/>
      <c r="F202" s="26"/>
    </row>
    <row r="203" spans="4:6" ht="9.75">
      <c r="D203" s="26"/>
      <c r="E203" s="26"/>
      <c r="F203" s="26"/>
    </row>
    <row r="204" spans="4:6" ht="9.75">
      <c r="D204" s="26"/>
      <c r="E204" s="26"/>
      <c r="F204" s="26"/>
    </row>
    <row r="205" spans="4:6" ht="9.75">
      <c r="D205" s="26"/>
      <c r="E205" s="26"/>
      <c r="F205" s="26"/>
    </row>
    <row r="206" spans="4:6" ht="9.75">
      <c r="D206" s="26"/>
      <c r="E206" s="26"/>
      <c r="F206" s="26"/>
    </row>
    <row r="207" spans="4:6" ht="9.75">
      <c r="D207" s="26"/>
      <c r="E207" s="26"/>
      <c r="F207" s="26"/>
    </row>
    <row r="208" spans="4:6" ht="9.75">
      <c r="D208" s="26"/>
      <c r="E208" s="26"/>
      <c r="F208" s="26"/>
    </row>
    <row r="209" spans="4:6" ht="9.75">
      <c r="D209" s="26"/>
      <c r="E209" s="26"/>
      <c r="F209" s="26"/>
    </row>
    <row r="210" spans="4:6" ht="9.75">
      <c r="D210" s="26"/>
      <c r="E210" s="26"/>
      <c r="F210" s="26"/>
    </row>
    <row r="211" spans="4:6" ht="9.75">
      <c r="D211" s="26"/>
      <c r="E211" s="26"/>
      <c r="F211" s="26"/>
    </row>
    <row r="212" spans="4:6" ht="9.75">
      <c r="D212" s="26"/>
      <c r="E212" s="26"/>
      <c r="F212" s="26"/>
    </row>
    <row r="213" spans="4:6" ht="9.75">
      <c r="D213" s="26"/>
      <c r="E213" s="26"/>
      <c r="F213" s="26"/>
    </row>
    <row r="214" spans="4:6" ht="9.75">
      <c r="D214" s="26"/>
      <c r="E214" s="26"/>
      <c r="F214" s="26"/>
    </row>
    <row r="215" spans="4:6" ht="9.75">
      <c r="D215" s="26"/>
      <c r="E215" s="26"/>
      <c r="F215" s="26"/>
    </row>
    <row r="216" spans="4:6" ht="9.75">
      <c r="D216" s="26"/>
      <c r="E216" s="26"/>
      <c r="F216" s="26"/>
    </row>
    <row r="217" spans="4:6" ht="9.75">
      <c r="D217" s="26"/>
      <c r="E217" s="26"/>
      <c r="F217" s="26"/>
    </row>
    <row r="218" spans="4:6" ht="9.75">
      <c r="D218" s="26"/>
      <c r="E218" s="26"/>
      <c r="F218" s="26"/>
    </row>
    <row r="219" spans="4:6" ht="9.75">
      <c r="D219" s="26"/>
      <c r="E219" s="26"/>
      <c r="F219" s="26"/>
    </row>
    <row r="220" spans="4:6" ht="9.75">
      <c r="D220" s="26"/>
      <c r="E220" s="26"/>
      <c r="F220" s="26"/>
    </row>
    <row r="221" spans="4:6" ht="9.75">
      <c r="D221" s="26"/>
      <c r="E221" s="26"/>
      <c r="F221" s="26"/>
    </row>
    <row r="222" spans="4:6" ht="9.75">
      <c r="D222" s="26"/>
      <c r="E222" s="26"/>
      <c r="F222" s="26"/>
    </row>
    <row r="223" spans="4:6" ht="9.75">
      <c r="D223" s="26"/>
      <c r="E223" s="26"/>
      <c r="F223" s="26"/>
    </row>
    <row r="224" spans="4:6" ht="9.75">
      <c r="D224" s="26"/>
      <c r="E224" s="26"/>
      <c r="F224" s="26"/>
    </row>
    <row r="225" spans="4:6" ht="9.75">
      <c r="D225" s="26"/>
      <c r="E225" s="26"/>
      <c r="F225" s="26"/>
    </row>
    <row r="226" spans="4:6" ht="9.75">
      <c r="D226" s="26"/>
      <c r="E226" s="26"/>
      <c r="F226" s="26"/>
    </row>
    <row r="227" spans="4:6" ht="9.75">
      <c r="D227" s="26"/>
      <c r="E227" s="26"/>
      <c r="F227" s="26"/>
    </row>
    <row r="228" spans="4:6" ht="9.75">
      <c r="D228" s="26"/>
      <c r="E228" s="26"/>
      <c r="F228" s="26"/>
    </row>
    <row r="229" spans="4:6" ht="9.75">
      <c r="D229" s="26"/>
      <c r="E229" s="26"/>
      <c r="F229" s="26"/>
    </row>
    <row r="230" spans="4:6" ht="9.75">
      <c r="D230" s="26"/>
      <c r="E230" s="26"/>
      <c r="F230" s="26"/>
    </row>
    <row r="231" spans="4:6" ht="9.75">
      <c r="D231" s="26"/>
      <c r="E231" s="26"/>
      <c r="F231" s="26"/>
    </row>
    <row r="232" spans="4:6" ht="9.75">
      <c r="D232" s="26"/>
      <c r="E232" s="26"/>
      <c r="F232" s="26"/>
    </row>
    <row r="233" spans="4:6" ht="9.75">
      <c r="D233" s="26"/>
      <c r="E233" s="26"/>
      <c r="F233" s="26"/>
    </row>
    <row r="234" spans="4:6" ht="9.75">
      <c r="D234" s="26"/>
      <c r="E234" s="26"/>
      <c r="F234" s="26"/>
    </row>
    <row r="235" spans="4:6" ht="9.75">
      <c r="D235" s="26"/>
      <c r="E235" s="26"/>
      <c r="F235" s="26"/>
    </row>
    <row r="236" spans="4:6" ht="9.75">
      <c r="D236" s="26"/>
      <c r="E236" s="26"/>
      <c r="F236" s="26"/>
    </row>
    <row r="237" spans="4:6" ht="9.75">
      <c r="D237" s="26"/>
      <c r="E237" s="26"/>
      <c r="F237" s="26"/>
    </row>
    <row r="238" spans="4:6" ht="9.75">
      <c r="D238" s="26"/>
      <c r="E238" s="26"/>
      <c r="F238" s="26"/>
    </row>
    <row r="239" spans="4:6" ht="9.75">
      <c r="D239" s="26"/>
      <c r="E239" s="26"/>
      <c r="F239" s="26"/>
    </row>
    <row r="240" spans="4:6" ht="9.75">
      <c r="D240" s="26"/>
      <c r="E240" s="26"/>
      <c r="F240" s="26"/>
    </row>
    <row r="241" spans="4:6" ht="9.75">
      <c r="D241" s="26"/>
      <c r="E241" s="26"/>
      <c r="F241" s="26"/>
    </row>
    <row r="242" spans="4:6" ht="9.75">
      <c r="D242" s="26"/>
      <c r="E242" s="26"/>
      <c r="F242" s="26"/>
    </row>
    <row r="243" spans="4:6" ht="9.75">
      <c r="D243" s="26"/>
      <c r="E243" s="26"/>
      <c r="F243" s="26"/>
    </row>
    <row r="244" spans="4:6" ht="9.75">
      <c r="D244" s="26"/>
      <c r="E244" s="26"/>
      <c r="F244" s="26"/>
    </row>
    <row r="245" spans="4:6" ht="9.75">
      <c r="D245" s="26"/>
      <c r="E245" s="26"/>
      <c r="F245" s="26"/>
    </row>
    <row r="246" spans="4:6" ht="9.75">
      <c r="D246" s="26"/>
      <c r="E246" s="26"/>
      <c r="F246" s="26"/>
    </row>
    <row r="247" spans="4:6" ht="9.75">
      <c r="D247" s="26"/>
      <c r="E247" s="26"/>
      <c r="F247" s="26"/>
    </row>
    <row r="248" spans="4:6" ht="9.75">
      <c r="D248" s="26"/>
      <c r="E248" s="26"/>
      <c r="F248" s="26"/>
    </row>
    <row r="249" spans="4:6" ht="9.75">
      <c r="D249" s="26"/>
      <c r="E249" s="26"/>
      <c r="F249" s="26"/>
    </row>
    <row r="250" spans="4:6" ht="9.75">
      <c r="D250" s="26"/>
      <c r="E250" s="26"/>
      <c r="F250" s="26"/>
    </row>
    <row r="251" spans="4:6" ht="9.75">
      <c r="D251" s="26"/>
      <c r="E251" s="26"/>
      <c r="F251" s="26"/>
    </row>
    <row r="252" spans="4:6" ht="9.75">
      <c r="D252" s="26"/>
      <c r="E252" s="26"/>
      <c r="F252" s="26"/>
    </row>
    <row r="253" spans="4:6" ht="9.75">
      <c r="D253" s="26"/>
      <c r="E253" s="26"/>
      <c r="F253" s="26"/>
    </row>
    <row r="254" spans="4:6" ht="9.75">
      <c r="D254" s="26"/>
      <c r="E254" s="26"/>
      <c r="F254" s="26"/>
    </row>
    <row r="255" spans="4:6" ht="9.75">
      <c r="D255" s="26"/>
      <c r="E255" s="26"/>
      <c r="F255" s="26"/>
    </row>
    <row r="256" spans="4:6" ht="9.75">
      <c r="D256" s="26"/>
      <c r="E256" s="26"/>
      <c r="F256" s="26"/>
    </row>
    <row r="257" spans="4:6" ht="9.75">
      <c r="D257" s="26"/>
      <c r="E257" s="26"/>
      <c r="F257" s="26"/>
    </row>
    <row r="258" spans="4:6" ht="9.75">
      <c r="D258" s="26"/>
      <c r="E258" s="26"/>
      <c r="F258" s="26"/>
    </row>
    <row r="259" spans="4:6" ht="9.75">
      <c r="D259" s="26"/>
      <c r="E259" s="26"/>
      <c r="F259" s="26"/>
    </row>
    <row r="260" spans="4:6" ht="9.75">
      <c r="D260" s="26"/>
      <c r="E260" s="26"/>
      <c r="F260" s="26"/>
    </row>
    <row r="261" spans="4:6" ht="9.75">
      <c r="D261" s="26"/>
      <c r="E261" s="26"/>
      <c r="F261" s="26"/>
    </row>
    <row r="262" spans="4:6" ht="9.75">
      <c r="D262" s="26"/>
      <c r="E262" s="26"/>
      <c r="F262" s="26"/>
    </row>
    <row r="263" spans="4:6" ht="9.75">
      <c r="D263" s="26"/>
      <c r="E263" s="26"/>
      <c r="F263" s="26"/>
    </row>
    <row r="264" spans="4:6" ht="9.75">
      <c r="D264" s="26"/>
      <c r="E264" s="26"/>
      <c r="F264" s="26"/>
    </row>
    <row r="265" spans="4:6" ht="9.75">
      <c r="D265" s="26"/>
      <c r="E265" s="26"/>
      <c r="F265" s="26"/>
    </row>
    <row r="266" spans="4:6" ht="9.75">
      <c r="D266" s="26"/>
      <c r="E266" s="26"/>
      <c r="F266" s="26"/>
    </row>
    <row r="267" spans="4:6" ht="9.75">
      <c r="D267" s="26"/>
      <c r="E267" s="26"/>
      <c r="F267" s="26"/>
    </row>
    <row r="268" spans="4:6" ht="9.75">
      <c r="D268" s="26"/>
      <c r="E268" s="26"/>
      <c r="F268" s="26"/>
    </row>
    <row r="269" spans="4:6" ht="9.75">
      <c r="D269" s="26"/>
      <c r="E269" s="26"/>
      <c r="F269" s="26"/>
    </row>
    <row r="270" spans="4:6" ht="9.75">
      <c r="D270" s="26"/>
      <c r="E270" s="26"/>
      <c r="F270" s="26"/>
    </row>
    <row r="271" spans="4:6" ht="9.75">
      <c r="D271" s="26"/>
      <c r="E271" s="26"/>
      <c r="F271" s="26"/>
    </row>
    <row r="272" spans="4:6" ht="9.75">
      <c r="D272" s="26"/>
      <c r="E272" s="26"/>
      <c r="F272" s="26"/>
    </row>
    <row r="273" spans="4:6" ht="9.75">
      <c r="D273" s="26"/>
      <c r="E273" s="26"/>
      <c r="F273" s="26"/>
    </row>
    <row r="274" spans="4:6" ht="9.75">
      <c r="D274" s="26"/>
      <c r="E274" s="26"/>
      <c r="F274" s="26"/>
    </row>
    <row r="275" spans="4:6" ht="9.75">
      <c r="D275" s="26"/>
      <c r="E275" s="26"/>
      <c r="F275" s="26"/>
    </row>
    <row r="276" spans="4:6" ht="9.75">
      <c r="D276" s="26"/>
      <c r="E276" s="26"/>
      <c r="F276" s="26"/>
    </row>
    <row r="277" spans="4:6" ht="9.75">
      <c r="D277" s="26"/>
      <c r="E277" s="26"/>
      <c r="F277" s="26"/>
    </row>
    <row r="278" spans="4:6" ht="9.75">
      <c r="D278" s="26"/>
      <c r="E278" s="26"/>
      <c r="F278" s="26"/>
    </row>
    <row r="279" spans="4:6" ht="9.75">
      <c r="D279" s="26"/>
      <c r="E279" s="26"/>
      <c r="F279" s="26"/>
    </row>
    <row r="280" spans="4:6" ht="9.75">
      <c r="D280" s="26"/>
      <c r="E280" s="26"/>
      <c r="F280" s="26"/>
    </row>
    <row r="281" spans="4:6" ht="9.75">
      <c r="D281" s="26"/>
      <c r="E281" s="26"/>
      <c r="F281" s="26"/>
    </row>
    <row r="282" spans="4:6" ht="9.75">
      <c r="D282" s="26"/>
      <c r="E282" s="26"/>
      <c r="F282" s="26"/>
    </row>
    <row r="283" spans="4:6" ht="9.75">
      <c r="D283" s="26"/>
      <c r="E283" s="26"/>
      <c r="F283" s="26"/>
    </row>
    <row r="284" spans="4:6" ht="9.75">
      <c r="D284" s="26"/>
      <c r="E284" s="26"/>
      <c r="F284" s="26"/>
    </row>
    <row r="285" spans="4:6" ht="9.75">
      <c r="D285" s="26"/>
      <c r="E285" s="26"/>
      <c r="F285" s="26"/>
    </row>
    <row r="286" spans="4:6" ht="9.75">
      <c r="D286" s="26"/>
      <c r="E286" s="26"/>
      <c r="F286" s="26"/>
    </row>
    <row r="287" spans="4:6" ht="9.75">
      <c r="D287" s="26"/>
      <c r="E287" s="26"/>
      <c r="F287" s="26"/>
    </row>
    <row r="288" spans="4:6" ht="9.75">
      <c r="D288" s="26"/>
      <c r="E288" s="26"/>
      <c r="F288" s="26"/>
    </row>
    <row r="289" spans="4:6" ht="9.75">
      <c r="D289" s="26"/>
      <c r="E289" s="26"/>
      <c r="F289" s="26"/>
    </row>
    <row r="290" spans="4:6" ht="9.75">
      <c r="D290" s="26"/>
      <c r="E290" s="26"/>
      <c r="F290" s="26"/>
    </row>
    <row r="291" spans="4:6" ht="9.75">
      <c r="D291" s="26"/>
      <c r="E291" s="26"/>
      <c r="F291" s="26"/>
    </row>
    <row r="292" spans="4:6" ht="9.75">
      <c r="D292" s="26"/>
      <c r="E292" s="26"/>
      <c r="F292" s="26"/>
    </row>
    <row r="293" spans="4:6" ht="9.75">
      <c r="D293" s="26"/>
      <c r="E293" s="26"/>
      <c r="F293" s="26"/>
    </row>
    <row r="294" spans="4:6" ht="9.75">
      <c r="D294" s="26"/>
      <c r="E294" s="26"/>
      <c r="F294" s="26"/>
    </row>
    <row r="295" spans="4:6" ht="9.75">
      <c r="D295" s="26"/>
      <c r="E295" s="26"/>
      <c r="F295" s="26"/>
    </row>
    <row r="296" spans="4:6" ht="9.75">
      <c r="D296" s="26"/>
      <c r="E296" s="26"/>
      <c r="F296" s="26"/>
    </row>
    <row r="297" spans="4:6" ht="9.75">
      <c r="D297" s="26"/>
      <c r="E297" s="26"/>
      <c r="F297" s="26"/>
    </row>
    <row r="298" spans="4:6" ht="9.75">
      <c r="D298" s="26"/>
      <c r="E298" s="26"/>
      <c r="F298" s="26"/>
    </row>
    <row r="299" spans="4:6" ht="9.75">
      <c r="D299" s="26"/>
      <c r="E299" s="26"/>
      <c r="F299" s="26"/>
    </row>
    <row r="300" spans="4:6" ht="9.75">
      <c r="D300" s="26"/>
      <c r="E300" s="26"/>
      <c r="F300" s="26"/>
    </row>
    <row r="301" spans="4:6" ht="9.75">
      <c r="D301" s="26"/>
      <c r="E301" s="26"/>
      <c r="F301" s="26"/>
    </row>
    <row r="302" spans="4:6" ht="9.75">
      <c r="D302" s="26"/>
      <c r="E302" s="26"/>
      <c r="F302" s="26"/>
    </row>
    <row r="303" spans="4:6" ht="9.75">
      <c r="D303" s="26"/>
      <c r="E303" s="26"/>
      <c r="F303" s="26"/>
    </row>
    <row r="304" spans="4:6" ht="9.75">
      <c r="D304" s="26"/>
      <c r="E304" s="26"/>
      <c r="F304" s="26"/>
    </row>
    <row r="305" spans="4:6" ht="9.75">
      <c r="D305" s="26"/>
      <c r="E305" s="26"/>
      <c r="F305" s="26"/>
    </row>
    <row r="306" spans="4:6" ht="9.75">
      <c r="D306" s="26"/>
      <c r="E306" s="26"/>
      <c r="F306" s="26"/>
    </row>
    <row r="307" spans="4:6" ht="9.75">
      <c r="D307" s="26"/>
      <c r="E307" s="26"/>
      <c r="F307" s="26"/>
    </row>
    <row r="308" spans="4:6" ht="9.75">
      <c r="D308" s="26"/>
      <c r="E308" s="26"/>
      <c r="F308" s="26"/>
    </row>
    <row r="309" spans="4:6" ht="9.75">
      <c r="D309" s="26"/>
      <c r="E309" s="26"/>
      <c r="F309" s="26"/>
    </row>
    <row r="310" spans="4:6" ht="9.75">
      <c r="D310" s="26"/>
      <c r="E310" s="26"/>
      <c r="F310" s="26"/>
    </row>
    <row r="311" spans="4:6" ht="9.75">
      <c r="D311" s="26"/>
      <c r="E311" s="26"/>
      <c r="F311" s="26"/>
    </row>
    <row r="312" spans="4:6" ht="9.75">
      <c r="D312" s="26"/>
      <c r="E312" s="26"/>
      <c r="F312" s="26"/>
    </row>
    <row r="313" spans="4:6" ht="9.75">
      <c r="D313" s="26"/>
      <c r="E313" s="26"/>
      <c r="F313" s="26"/>
    </row>
    <row r="314" spans="4:6" ht="9.75">
      <c r="D314" s="26"/>
      <c r="E314" s="26"/>
      <c r="F314" s="26"/>
    </row>
    <row r="315" spans="4:6" ht="9.75">
      <c r="D315" s="26"/>
      <c r="E315" s="26"/>
      <c r="F315" s="26"/>
    </row>
    <row r="316" spans="4:6" ht="9.75">
      <c r="D316" s="26"/>
      <c r="E316" s="26"/>
      <c r="F316" s="26"/>
    </row>
    <row r="317" spans="4:6" ht="9.75">
      <c r="D317" s="26"/>
      <c r="E317" s="26"/>
      <c r="F317" s="26"/>
    </row>
    <row r="318" spans="4:6" ht="9.75">
      <c r="D318" s="26"/>
      <c r="E318" s="26"/>
      <c r="F318" s="26"/>
    </row>
    <row r="319" spans="4:6" ht="9.75">
      <c r="D319" s="26"/>
      <c r="E319" s="26"/>
      <c r="F319" s="26"/>
    </row>
    <row r="320" spans="4:6" ht="9.75">
      <c r="D320" s="26"/>
      <c r="E320" s="26"/>
      <c r="F320" s="26"/>
    </row>
    <row r="321" spans="4:6" ht="9.75">
      <c r="D321" s="26"/>
      <c r="E321" s="26"/>
      <c r="F321" s="26"/>
    </row>
    <row r="322" spans="4:6" ht="9.75">
      <c r="D322" s="26"/>
      <c r="E322" s="26"/>
      <c r="F322" s="26"/>
    </row>
    <row r="323" spans="4:6" ht="9.75">
      <c r="D323" s="26"/>
      <c r="E323" s="26"/>
      <c r="F323" s="26"/>
    </row>
    <row r="324" spans="4:6" ht="9.75">
      <c r="D324" s="26"/>
      <c r="E324" s="26"/>
      <c r="F324" s="26"/>
    </row>
    <row r="325" spans="4:6" ht="9.75">
      <c r="D325" s="26"/>
      <c r="E325" s="26"/>
      <c r="F325" s="26"/>
    </row>
    <row r="326" spans="4:6" ht="9.75">
      <c r="D326" s="26"/>
      <c r="E326" s="26"/>
      <c r="F326" s="26"/>
    </row>
    <row r="327" spans="4:6" ht="9.75">
      <c r="D327" s="26"/>
      <c r="E327" s="26"/>
      <c r="F327" s="26"/>
    </row>
    <row r="328" spans="4:6" ht="9.75">
      <c r="D328" s="26"/>
      <c r="E328" s="26"/>
      <c r="F328" s="26"/>
    </row>
    <row r="329" spans="4:6" ht="9.75">
      <c r="D329" s="26"/>
      <c r="E329" s="26"/>
      <c r="F329" s="26"/>
    </row>
    <row r="330" spans="4:6" ht="9.75">
      <c r="D330" s="26"/>
      <c r="E330" s="26"/>
      <c r="F330" s="26"/>
    </row>
    <row r="331" spans="4:6" ht="9.75">
      <c r="D331" s="26"/>
      <c r="E331" s="26"/>
      <c r="F331" s="26"/>
    </row>
    <row r="332" spans="4:6" ht="9.75">
      <c r="D332" s="26"/>
      <c r="E332" s="26"/>
      <c r="F332" s="26"/>
    </row>
    <row r="333" spans="4:6" ht="9.75">
      <c r="D333" s="26"/>
      <c r="E333" s="26"/>
      <c r="F333" s="26"/>
    </row>
    <row r="334" spans="4:6" ht="9.75">
      <c r="D334" s="26"/>
      <c r="E334" s="26"/>
      <c r="F334" s="26"/>
    </row>
    <row r="335" spans="4:6" ht="9.75">
      <c r="D335" s="26"/>
      <c r="E335" s="26"/>
      <c r="F335" s="26"/>
    </row>
    <row r="336" spans="4:6" ht="9.75">
      <c r="D336" s="26"/>
      <c r="E336" s="26"/>
      <c r="F336" s="26"/>
    </row>
    <row r="337" spans="4:6" ht="9.75">
      <c r="D337" s="26"/>
      <c r="E337" s="26"/>
      <c r="F337" s="26"/>
    </row>
    <row r="338" spans="4:6" ht="9.75">
      <c r="D338" s="26"/>
      <c r="E338" s="26"/>
      <c r="F338" s="26"/>
    </row>
    <row r="339" spans="4:6" ht="9.75">
      <c r="D339" s="26"/>
      <c r="E339" s="26"/>
      <c r="F339" s="26"/>
    </row>
    <row r="340" spans="4:6" ht="9.75">
      <c r="D340" s="26"/>
      <c r="E340" s="26"/>
      <c r="F340" s="26"/>
    </row>
    <row r="341" spans="4:6" ht="9.75">
      <c r="D341" s="26"/>
      <c r="E341" s="26"/>
      <c r="F341" s="26"/>
    </row>
    <row r="342" spans="4:6" ht="9.75">
      <c r="D342" s="26"/>
      <c r="E342" s="26"/>
      <c r="F342" s="26"/>
    </row>
    <row r="343" spans="4:6" ht="9.75">
      <c r="D343" s="26"/>
      <c r="E343" s="26"/>
      <c r="F343" s="26"/>
    </row>
    <row r="344" spans="4:6" ht="9.75">
      <c r="D344" s="26"/>
      <c r="E344" s="26"/>
      <c r="F344" s="26"/>
    </row>
    <row r="345" spans="4:6" ht="9.75">
      <c r="D345" s="26"/>
      <c r="E345" s="26"/>
      <c r="F345" s="26"/>
    </row>
    <row r="346" spans="4:6" ht="9.75">
      <c r="D346" s="26"/>
      <c r="E346" s="26"/>
      <c r="F346" s="26"/>
    </row>
    <row r="347" spans="4:6" ht="9.75">
      <c r="D347" s="26"/>
      <c r="E347" s="26"/>
      <c r="F347" s="26"/>
    </row>
    <row r="348" spans="4:6" ht="9.75">
      <c r="D348" s="26"/>
      <c r="E348" s="26"/>
      <c r="F348" s="26"/>
    </row>
    <row r="349" spans="4:6" ht="9.75">
      <c r="D349" s="26"/>
      <c r="E349" s="26"/>
      <c r="F349" s="26"/>
    </row>
    <row r="350" spans="4:6" ht="9.75">
      <c r="D350" s="26"/>
      <c r="E350" s="26"/>
      <c r="F350" s="26"/>
    </row>
    <row r="351" spans="4:6" ht="9.75">
      <c r="D351" s="26"/>
      <c r="E351" s="26"/>
      <c r="F351" s="26"/>
    </row>
    <row r="352" spans="4:6" ht="9.75">
      <c r="D352" s="26"/>
      <c r="E352" s="26"/>
      <c r="F352" s="26"/>
    </row>
    <row r="353" spans="4:6" ht="9.75">
      <c r="D353" s="26"/>
      <c r="E353" s="26"/>
      <c r="F353" s="26"/>
    </row>
    <row r="354" spans="4:6" ht="9.75">
      <c r="D354" s="26"/>
      <c r="E354" s="26"/>
      <c r="F354" s="26"/>
    </row>
    <row r="355" spans="4:6" ht="9.75">
      <c r="D355" s="26"/>
      <c r="E355" s="26"/>
      <c r="F355" s="26"/>
    </row>
    <row r="356" spans="4:6" ht="9.75">
      <c r="D356" s="26"/>
      <c r="E356" s="26"/>
      <c r="F356" s="26"/>
    </row>
    <row r="357" spans="4:6" ht="9.75">
      <c r="D357" s="26"/>
      <c r="E357" s="26"/>
      <c r="F357" s="26"/>
    </row>
    <row r="358" spans="4:6" ht="9.75">
      <c r="D358" s="26"/>
      <c r="E358" s="26"/>
      <c r="F358" s="26"/>
    </row>
    <row r="359" spans="4:6" ht="9.75">
      <c r="D359" s="26"/>
      <c r="E359" s="26"/>
      <c r="F359" s="26"/>
    </row>
    <row r="360" spans="4:6" ht="9.75">
      <c r="D360" s="26"/>
      <c r="E360" s="26"/>
      <c r="F360" s="26"/>
    </row>
    <row r="361" spans="4:6" ht="9.75">
      <c r="D361" s="26"/>
      <c r="E361" s="26"/>
      <c r="F361" s="26"/>
    </row>
    <row r="362" spans="4:6" ht="9.75">
      <c r="D362" s="26"/>
      <c r="E362" s="26"/>
      <c r="F362" s="26"/>
    </row>
    <row r="363" spans="4:6" ht="9.75">
      <c r="D363" s="26"/>
      <c r="E363" s="26"/>
      <c r="F363" s="26"/>
    </row>
    <row r="364" spans="4:6" ht="9.75">
      <c r="D364" s="26"/>
      <c r="E364" s="26"/>
      <c r="F364" s="26"/>
    </row>
    <row r="365" spans="4:6" ht="9.75">
      <c r="D365" s="26"/>
      <c r="E365" s="26"/>
      <c r="F365" s="26"/>
    </row>
    <row r="366" spans="4:6" ht="9.75">
      <c r="D366" s="26"/>
      <c r="E366" s="26"/>
      <c r="F366" s="26"/>
    </row>
    <row r="367" spans="4:6" ht="9.75">
      <c r="D367" s="26"/>
      <c r="E367" s="26"/>
      <c r="F367" s="26"/>
    </row>
    <row r="368" spans="4:6" ht="9.75">
      <c r="D368" s="26"/>
      <c r="E368" s="26"/>
      <c r="F368" s="26"/>
    </row>
    <row r="369" spans="4:6" ht="9.75">
      <c r="D369" s="26"/>
      <c r="E369" s="26"/>
      <c r="F369" s="26"/>
    </row>
    <row r="370" spans="4:6" ht="9.75">
      <c r="D370" s="26"/>
      <c r="E370" s="26"/>
      <c r="F370" s="26"/>
    </row>
    <row r="371" spans="4:6" ht="9.75">
      <c r="D371" s="26"/>
      <c r="E371" s="26"/>
      <c r="F371" s="26"/>
    </row>
    <row r="372" spans="4:6" ht="9.75">
      <c r="D372" s="26"/>
      <c r="E372" s="26"/>
      <c r="F372" s="26"/>
    </row>
    <row r="373" spans="4:6" ht="9.75">
      <c r="D373" s="26"/>
      <c r="E373" s="26"/>
      <c r="F373" s="26"/>
    </row>
    <row r="374" spans="4:6" ht="9.75">
      <c r="D374" s="26"/>
      <c r="E374" s="26"/>
      <c r="F374" s="26"/>
    </row>
    <row r="375" spans="4:6" ht="9.75">
      <c r="D375" s="26"/>
      <c r="E375" s="26"/>
      <c r="F375" s="26"/>
    </row>
    <row r="376" spans="4:6" ht="9.75">
      <c r="D376" s="26"/>
      <c r="E376" s="26"/>
      <c r="F376" s="26"/>
    </row>
    <row r="377" spans="4:6" ht="9.75">
      <c r="D377" s="26"/>
      <c r="E377" s="26"/>
      <c r="F377" s="26"/>
    </row>
    <row r="378" spans="4:6" ht="9.75">
      <c r="D378" s="26"/>
      <c r="E378" s="26"/>
      <c r="F378" s="26"/>
    </row>
    <row r="379" spans="4:6" ht="9.75">
      <c r="D379" s="26"/>
      <c r="E379" s="26"/>
      <c r="F379" s="26"/>
    </row>
    <row r="380" spans="4:6" ht="9.75">
      <c r="D380" s="26"/>
      <c r="E380" s="26"/>
      <c r="F380" s="26"/>
    </row>
    <row r="381" spans="4:6" ht="9.75">
      <c r="D381" s="26"/>
      <c r="E381" s="26"/>
      <c r="F381" s="26"/>
    </row>
    <row r="382" spans="4:6" ht="9.75">
      <c r="D382" s="26"/>
      <c r="E382" s="26"/>
      <c r="F382" s="26"/>
    </row>
    <row r="383" spans="4:6" ht="9.75">
      <c r="D383" s="26"/>
      <c r="E383" s="26"/>
      <c r="F383" s="26"/>
    </row>
    <row r="384" spans="4:6" ht="9.75">
      <c r="D384" s="26"/>
      <c r="E384" s="26"/>
      <c r="F384" s="26"/>
    </row>
    <row r="385" spans="4:6" ht="9.75">
      <c r="D385" s="26"/>
      <c r="E385" s="26"/>
      <c r="F385" s="26"/>
    </row>
    <row r="386" spans="4:6" ht="9.75">
      <c r="D386" s="26"/>
      <c r="E386" s="26"/>
      <c r="F386" s="26"/>
    </row>
    <row r="387" spans="4:6" ht="9.75">
      <c r="D387" s="26"/>
      <c r="E387" s="26"/>
      <c r="F387" s="26"/>
    </row>
    <row r="388" spans="4:6" ht="9.75">
      <c r="D388" s="26"/>
      <c r="E388" s="26"/>
      <c r="F388" s="26"/>
    </row>
    <row r="389" spans="4:6" ht="9.75">
      <c r="D389" s="26"/>
      <c r="E389" s="26"/>
      <c r="F389" s="26"/>
    </row>
    <row r="390" spans="4:6" ht="9.75">
      <c r="D390" s="26"/>
      <c r="E390" s="26"/>
      <c r="F390" s="26"/>
    </row>
    <row r="391" spans="4:6" ht="9.75">
      <c r="D391" s="26"/>
      <c r="E391" s="26"/>
      <c r="F391" s="26"/>
    </row>
    <row r="392" spans="4:6" ht="9.75">
      <c r="D392" s="26"/>
      <c r="E392" s="26"/>
      <c r="F392" s="26"/>
    </row>
    <row r="393" spans="4:6" ht="9.75">
      <c r="D393" s="26"/>
      <c r="E393" s="26"/>
      <c r="F393" s="26"/>
    </row>
    <row r="394" spans="4:6" ht="9.75">
      <c r="D394" s="26"/>
      <c r="E394" s="26"/>
      <c r="F394" s="26"/>
    </row>
    <row r="395" spans="4:6" ht="9.75">
      <c r="D395" s="26"/>
      <c r="E395" s="26"/>
      <c r="F395" s="26"/>
    </row>
    <row r="396" spans="4:6" ht="9.75">
      <c r="D396" s="26"/>
      <c r="E396" s="26"/>
      <c r="F396" s="26"/>
    </row>
    <row r="397" spans="4:6" ht="9.75">
      <c r="D397" s="26"/>
      <c r="E397" s="26"/>
      <c r="F397" s="26"/>
    </row>
    <row r="398" spans="4:6" ht="9.75">
      <c r="D398" s="26"/>
      <c r="E398" s="26"/>
      <c r="F398" s="26"/>
    </row>
    <row r="399" spans="4:6" ht="9.75">
      <c r="D399" s="26"/>
      <c r="E399" s="26"/>
      <c r="F399" s="26"/>
    </row>
    <row r="400" spans="4:6" ht="9.75">
      <c r="D400" s="26"/>
      <c r="E400" s="26"/>
      <c r="F400" s="26"/>
    </row>
    <row r="401" spans="4:6" ht="9.75">
      <c r="D401" s="26"/>
      <c r="E401" s="26"/>
      <c r="F401" s="26"/>
    </row>
    <row r="402" spans="4:6" ht="9.75">
      <c r="D402" s="26"/>
      <c r="E402" s="26"/>
      <c r="F402" s="26"/>
    </row>
    <row r="403" spans="4:6" ht="9.75">
      <c r="D403" s="26"/>
      <c r="E403" s="26"/>
      <c r="F403" s="26"/>
    </row>
    <row r="404" spans="4:6" ht="9.75">
      <c r="D404" s="26"/>
      <c r="E404" s="26"/>
      <c r="F404" s="26"/>
    </row>
    <row r="405" spans="4:6" ht="9.75">
      <c r="D405" s="26"/>
      <c r="E405" s="26"/>
      <c r="F405" s="26"/>
    </row>
    <row r="406" spans="4:6" ht="9.75">
      <c r="D406" s="26"/>
      <c r="E406" s="26"/>
      <c r="F406" s="26"/>
    </row>
    <row r="407" spans="4:6" ht="9.75">
      <c r="D407" s="26"/>
      <c r="E407" s="26"/>
      <c r="F407" s="26"/>
    </row>
    <row r="408" spans="4:6" ht="9.75">
      <c r="D408" s="26"/>
      <c r="E408" s="26"/>
      <c r="F408" s="26"/>
    </row>
    <row r="409" spans="4:6" ht="9.75">
      <c r="D409" s="26"/>
      <c r="E409" s="26"/>
      <c r="F409" s="26"/>
    </row>
    <row r="410" spans="4:6" ht="9.75">
      <c r="D410" s="26"/>
      <c r="E410" s="26"/>
      <c r="F410" s="26"/>
    </row>
    <row r="411" spans="4:6" ht="9.75">
      <c r="D411" s="26"/>
      <c r="E411" s="26"/>
      <c r="F411" s="26"/>
    </row>
    <row r="412" spans="4:6" ht="9.75">
      <c r="D412" s="26"/>
      <c r="E412" s="26"/>
      <c r="F412" s="26"/>
    </row>
    <row r="413" spans="4:6" ht="9.75">
      <c r="D413" s="26"/>
      <c r="E413" s="26"/>
      <c r="F413" s="26"/>
    </row>
    <row r="414" spans="4:6" ht="9.75">
      <c r="D414" s="26"/>
      <c r="E414" s="26"/>
      <c r="F414" s="26"/>
    </row>
    <row r="415" spans="4:6" ht="9.75">
      <c r="D415" s="26"/>
      <c r="E415" s="26"/>
      <c r="F415" s="26"/>
    </row>
    <row r="416" spans="4:6" ht="9.75">
      <c r="D416" s="26"/>
      <c r="E416" s="26"/>
      <c r="F416" s="26"/>
    </row>
    <row r="417" spans="4:6" ht="9.75">
      <c r="D417" s="26"/>
      <c r="E417" s="26"/>
      <c r="F417" s="26"/>
    </row>
    <row r="418" spans="4:6" ht="9.75">
      <c r="D418" s="26"/>
      <c r="E418" s="26"/>
      <c r="F418" s="26"/>
    </row>
    <row r="419" spans="4:6" ht="9.75">
      <c r="D419" s="26"/>
      <c r="E419" s="26"/>
      <c r="F419" s="26"/>
    </row>
    <row r="420" spans="4:6" ht="9.75">
      <c r="D420" s="26"/>
      <c r="E420" s="26"/>
      <c r="F420" s="26"/>
    </row>
    <row r="421" spans="4:6" ht="9.75">
      <c r="D421" s="26"/>
      <c r="E421" s="26"/>
      <c r="F421" s="26"/>
    </row>
    <row r="422" spans="4:6" ht="9.75">
      <c r="D422" s="26"/>
      <c r="E422" s="26"/>
      <c r="F422" s="26"/>
    </row>
    <row r="423" spans="4:6" ht="9.75">
      <c r="D423" s="26"/>
      <c r="E423" s="26"/>
      <c r="F423" s="26"/>
    </row>
    <row r="424" spans="4:6" ht="9.75">
      <c r="D424" s="26"/>
      <c r="E424" s="26"/>
      <c r="F424" s="26"/>
    </row>
    <row r="425" spans="4:6" ht="9.75">
      <c r="D425" s="26"/>
      <c r="E425" s="26"/>
      <c r="F425" s="26"/>
    </row>
    <row r="426" spans="4:6" ht="9.75">
      <c r="D426" s="26"/>
      <c r="E426" s="26"/>
      <c r="F426" s="26"/>
    </row>
    <row r="427" spans="4:6" ht="9.75">
      <c r="D427" s="26"/>
      <c r="E427" s="26"/>
      <c r="F427" s="26"/>
    </row>
    <row r="428" spans="4:6" ht="9.75">
      <c r="D428" s="26"/>
      <c r="E428" s="26"/>
      <c r="F428" s="26"/>
    </row>
    <row r="429" spans="4:6" ht="9.75">
      <c r="D429" s="26"/>
      <c r="E429" s="26"/>
      <c r="F429" s="26"/>
    </row>
    <row r="430" spans="4:6" ht="9.75">
      <c r="D430" s="26"/>
      <c r="E430" s="26"/>
      <c r="F430" s="26"/>
    </row>
    <row r="431" spans="4:6" ht="9.75">
      <c r="D431" s="26"/>
      <c r="E431" s="26"/>
      <c r="F431" s="26"/>
    </row>
    <row r="432" spans="4:6" ht="9.75">
      <c r="D432" s="26"/>
      <c r="E432" s="26"/>
      <c r="F432" s="26"/>
    </row>
    <row r="433" spans="4:6" ht="9.75">
      <c r="D433" s="26"/>
      <c r="E433" s="26"/>
      <c r="F433" s="26"/>
    </row>
    <row r="434" spans="4:6" ht="9.75">
      <c r="D434" s="26"/>
      <c r="E434" s="26"/>
      <c r="F434" s="26"/>
    </row>
    <row r="435" spans="4:6" ht="9.75">
      <c r="D435" s="26"/>
      <c r="E435" s="26"/>
      <c r="F435" s="26"/>
    </row>
    <row r="436" spans="4:6" ht="9.75">
      <c r="D436" s="26"/>
      <c r="E436" s="26"/>
      <c r="F436" s="26"/>
    </row>
    <row r="437" spans="4:6" ht="9.75">
      <c r="D437" s="26"/>
      <c r="E437" s="26"/>
      <c r="F437" s="26"/>
    </row>
    <row r="438" spans="4:6" ht="9.75">
      <c r="D438" s="26"/>
      <c r="E438" s="26"/>
      <c r="F438" s="26"/>
    </row>
    <row r="439" spans="4:6" ht="9.75">
      <c r="D439" s="26"/>
      <c r="E439" s="26"/>
      <c r="F439" s="26"/>
    </row>
    <row r="440" spans="4:6" ht="9.75">
      <c r="D440" s="26"/>
      <c r="E440" s="26"/>
      <c r="F440" s="26"/>
    </row>
    <row r="441" spans="4:6" ht="9.75">
      <c r="D441" s="26"/>
      <c r="E441" s="26"/>
      <c r="F441" s="26"/>
    </row>
    <row r="442" spans="4:6" ht="9.75">
      <c r="D442" s="26"/>
      <c r="E442" s="26"/>
      <c r="F442" s="26"/>
    </row>
    <row r="443" spans="4:6" ht="9.75">
      <c r="D443" s="26"/>
      <c r="E443" s="26"/>
      <c r="F443" s="26"/>
    </row>
    <row r="444" spans="4:6" ht="9.75">
      <c r="D444" s="26"/>
      <c r="E444" s="26"/>
      <c r="F444" s="26"/>
    </row>
    <row r="445" spans="4:6" ht="9.75">
      <c r="D445" s="26"/>
      <c r="E445" s="26"/>
      <c r="F445" s="26"/>
    </row>
    <row r="446" spans="4:6" ht="9.75">
      <c r="D446" s="26"/>
      <c r="E446" s="26"/>
      <c r="F446" s="26"/>
    </row>
    <row r="447" spans="4:6" ht="9.75">
      <c r="D447" s="26"/>
      <c r="E447" s="26"/>
      <c r="F447" s="26"/>
    </row>
    <row r="448" spans="4:6" ht="9.75">
      <c r="D448" s="26"/>
      <c r="E448" s="26"/>
      <c r="F448" s="26"/>
    </row>
    <row r="449" spans="4:6" ht="9.75">
      <c r="D449" s="26"/>
      <c r="E449" s="26"/>
      <c r="F449" s="26"/>
    </row>
    <row r="450" spans="4:6" ht="9.75">
      <c r="D450" s="26"/>
      <c r="E450" s="26"/>
      <c r="F450" s="26"/>
    </row>
    <row r="451" spans="4:6" ht="9.75">
      <c r="D451" s="26"/>
      <c r="E451" s="26"/>
      <c r="F451" s="26"/>
    </row>
    <row r="452" spans="4:6" ht="9.75">
      <c r="D452" s="26"/>
      <c r="E452" s="26"/>
      <c r="F452" s="26"/>
    </row>
    <row r="453" spans="4:6" ht="9.75">
      <c r="D453" s="26"/>
      <c r="E453" s="26"/>
      <c r="F453" s="26"/>
    </row>
    <row r="454" spans="4:6" ht="9.75">
      <c r="D454" s="26"/>
      <c r="E454" s="26"/>
      <c r="F454" s="26"/>
    </row>
    <row r="455" spans="4:6" ht="9.75">
      <c r="D455" s="26"/>
      <c r="E455" s="26"/>
      <c r="F455" s="26"/>
    </row>
    <row r="456" spans="4:6" ht="9.75">
      <c r="D456" s="26"/>
      <c r="E456" s="26"/>
      <c r="F456" s="26"/>
    </row>
    <row r="457" spans="4:6" ht="9.75">
      <c r="D457" s="26"/>
      <c r="E457" s="26"/>
      <c r="F457" s="26"/>
    </row>
    <row r="458" spans="4:6" ht="9.75">
      <c r="D458" s="26"/>
      <c r="E458" s="26"/>
      <c r="F458" s="26"/>
    </row>
    <row r="459" spans="4:6" ht="9.75">
      <c r="D459" s="26"/>
      <c r="E459" s="26"/>
      <c r="F459" s="26"/>
    </row>
    <row r="460" spans="4:6" ht="9.75">
      <c r="D460" s="26"/>
      <c r="E460" s="26"/>
      <c r="F460" s="26"/>
    </row>
    <row r="461" spans="4:6" ht="9.75">
      <c r="D461" s="26"/>
      <c r="E461" s="26"/>
      <c r="F461" s="26"/>
    </row>
    <row r="462" spans="4:6" ht="9.75">
      <c r="D462" s="26"/>
      <c r="E462" s="26"/>
      <c r="F462" s="26"/>
    </row>
    <row r="463" spans="4:6" ht="9.75">
      <c r="D463" s="26"/>
      <c r="E463" s="26"/>
      <c r="F463" s="26"/>
    </row>
    <row r="464" spans="4:6" ht="9.75">
      <c r="D464" s="26"/>
      <c r="E464" s="26"/>
      <c r="F464" s="26"/>
    </row>
    <row r="465" spans="4:6" ht="9.75">
      <c r="D465" s="26"/>
      <c r="E465" s="26"/>
      <c r="F465" s="26"/>
    </row>
    <row r="466" spans="4:6" ht="9.75">
      <c r="D466" s="26"/>
      <c r="E466" s="26"/>
      <c r="F466" s="26"/>
    </row>
    <row r="467" spans="4:6" ht="9.75">
      <c r="D467" s="26"/>
      <c r="E467" s="26"/>
      <c r="F467" s="26"/>
    </row>
    <row r="468" spans="4:6" ht="9.75">
      <c r="D468" s="26"/>
      <c r="E468" s="26"/>
      <c r="F468" s="26"/>
    </row>
    <row r="469" spans="4:6" ht="9.75">
      <c r="D469" s="26"/>
      <c r="E469" s="26"/>
      <c r="F469" s="26"/>
    </row>
    <row r="470" spans="4:6" ht="9.75">
      <c r="D470" s="26"/>
      <c r="E470" s="26"/>
      <c r="F470" s="26"/>
    </row>
    <row r="471" spans="4:6" ht="9.75">
      <c r="D471" s="26"/>
      <c r="E471" s="26"/>
      <c r="F471" s="26"/>
    </row>
    <row r="472" spans="4:6" ht="9.75">
      <c r="D472" s="26"/>
      <c r="E472" s="26"/>
      <c r="F472" s="26"/>
    </row>
    <row r="473" spans="4:6" ht="9.75">
      <c r="D473" s="26"/>
      <c r="E473" s="26"/>
      <c r="F473" s="26"/>
    </row>
    <row r="474" spans="4:6" ht="9.75">
      <c r="D474" s="26"/>
      <c r="E474" s="26"/>
      <c r="F474" s="26"/>
    </row>
    <row r="475" spans="4:6" ht="9.75">
      <c r="D475" s="26"/>
      <c r="E475" s="26"/>
      <c r="F475" s="26"/>
    </row>
    <row r="476" spans="4:6" ht="9.75">
      <c r="D476" s="26"/>
      <c r="E476" s="26"/>
      <c r="F476" s="26"/>
    </row>
    <row r="477" spans="4:6" ht="9.75">
      <c r="D477" s="26"/>
      <c r="E477" s="26"/>
      <c r="F477" s="26"/>
    </row>
    <row r="478" spans="4:6" ht="9.75">
      <c r="D478" s="26"/>
      <c r="E478" s="26"/>
      <c r="F478" s="26"/>
    </row>
    <row r="479" spans="4:6" ht="9.75">
      <c r="D479" s="26"/>
      <c r="E479" s="26"/>
      <c r="F479" s="26"/>
    </row>
    <row r="480" spans="4:6" ht="9.75">
      <c r="D480" s="26"/>
      <c r="E480" s="26"/>
      <c r="F480" s="26"/>
    </row>
    <row r="481" spans="4:6" ht="9.75">
      <c r="D481" s="26"/>
      <c r="E481" s="26"/>
      <c r="F481" s="26"/>
    </row>
    <row r="482" spans="4:6" ht="9.75">
      <c r="D482" s="26"/>
      <c r="E482" s="26"/>
      <c r="F482" s="26"/>
    </row>
    <row r="483" spans="4:6" ht="9.75">
      <c r="D483" s="26"/>
      <c r="E483" s="26"/>
      <c r="F483" s="26"/>
    </row>
    <row r="484" spans="4:6" ht="9.75">
      <c r="D484" s="26"/>
      <c r="E484" s="26"/>
      <c r="F484" s="26"/>
    </row>
    <row r="485" spans="4:6" ht="9.75">
      <c r="D485" s="26"/>
      <c r="E485" s="26"/>
      <c r="F485" s="26"/>
    </row>
    <row r="486" spans="4:6" ht="9.75">
      <c r="D486" s="26"/>
      <c r="E486" s="26"/>
      <c r="F486" s="26"/>
    </row>
    <row r="487" spans="4:6" ht="9.75">
      <c r="D487" s="26"/>
      <c r="E487" s="26"/>
      <c r="F487" s="26"/>
    </row>
    <row r="488" spans="4:6" ht="9.75">
      <c r="D488" s="26"/>
      <c r="E488" s="26"/>
      <c r="F488" s="26"/>
    </row>
    <row r="489" spans="4:6" ht="9.75">
      <c r="D489" s="26"/>
      <c r="E489" s="26"/>
      <c r="F489" s="26"/>
    </row>
    <row r="490" spans="4:6" ht="9.75">
      <c r="D490" s="26"/>
      <c r="E490" s="26"/>
      <c r="F490" s="26"/>
    </row>
    <row r="491" spans="4:6" ht="9.75">
      <c r="D491" s="26"/>
      <c r="E491" s="26"/>
      <c r="F491" s="26"/>
    </row>
    <row r="492" spans="4:6" ht="9.75">
      <c r="D492" s="26"/>
      <c r="E492" s="26"/>
      <c r="F492" s="26"/>
    </row>
    <row r="493" spans="4:6" ht="9.75">
      <c r="D493" s="26"/>
      <c r="E493" s="26"/>
      <c r="F493" s="26"/>
    </row>
    <row r="494" spans="4:6" ht="9.75">
      <c r="D494" s="26"/>
      <c r="E494" s="26"/>
      <c r="F494" s="26"/>
    </row>
    <row r="495" spans="4:6" ht="9.75">
      <c r="D495" s="26"/>
      <c r="E495" s="26"/>
      <c r="F495" s="26"/>
    </row>
    <row r="496" spans="4:6" ht="9.75">
      <c r="D496" s="26"/>
      <c r="E496" s="26"/>
      <c r="F496" s="26"/>
    </row>
    <row r="497" spans="4:6" ht="9.75">
      <c r="D497" s="26"/>
      <c r="E497" s="26"/>
      <c r="F497" s="26"/>
    </row>
    <row r="498" spans="4:6" ht="9.75">
      <c r="D498" s="26"/>
      <c r="E498" s="26"/>
      <c r="F498" s="26"/>
    </row>
    <row r="499" spans="4:6" ht="9.75">
      <c r="D499" s="26"/>
      <c r="E499" s="26"/>
      <c r="F499" s="26"/>
    </row>
    <row r="500" spans="4:6" ht="9.75">
      <c r="D500" s="26"/>
      <c r="E500" s="26"/>
      <c r="F500" s="26"/>
    </row>
    <row r="501" spans="4:6" ht="9.75">
      <c r="D501" s="26"/>
      <c r="E501" s="26"/>
      <c r="F501" s="26"/>
    </row>
    <row r="502" spans="4:6" ht="9.75">
      <c r="D502" s="26"/>
      <c r="E502" s="26"/>
      <c r="F502" s="26"/>
    </row>
    <row r="503" spans="4:6" ht="9.75">
      <c r="D503" s="26"/>
      <c r="E503" s="26"/>
      <c r="F503" s="26"/>
    </row>
    <row r="504" spans="4:6" ht="9.75">
      <c r="D504" s="26"/>
      <c r="E504" s="26"/>
      <c r="F504" s="26"/>
    </row>
    <row r="505" spans="4:6" ht="9.75">
      <c r="D505" s="26"/>
      <c r="E505" s="26"/>
      <c r="F505" s="26"/>
    </row>
    <row r="506" spans="4:6" ht="9.75">
      <c r="D506" s="26"/>
      <c r="E506" s="26"/>
      <c r="F506" s="26"/>
    </row>
    <row r="507" spans="4:6" ht="9.75">
      <c r="D507" s="26"/>
      <c r="E507" s="26"/>
      <c r="F507" s="26"/>
    </row>
    <row r="508" spans="4:6" ht="9.75">
      <c r="D508" s="26"/>
      <c r="E508" s="26"/>
      <c r="F508" s="26"/>
    </row>
    <row r="509" spans="4:6" ht="9.75">
      <c r="D509" s="26"/>
      <c r="E509" s="26"/>
      <c r="F509" s="26"/>
    </row>
    <row r="510" spans="4:6" ht="9.75">
      <c r="D510" s="26"/>
      <c r="E510" s="26"/>
      <c r="F510" s="26"/>
    </row>
    <row r="511" spans="4:6" ht="9.75">
      <c r="D511" s="26"/>
      <c r="E511" s="26"/>
      <c r="F511" s="26"/>
    </row>
    <row r="512" spans="4:6" ht="9.75">
      <c r="D512" s="26"/>
      <c r="E512" s="26"/>
      <c r="F512" s="26"/>
    </row>
    <row r="513" spans="4:6" ht="9.75">
      <c r="D513" s="26"/>
      <c r="E513" s="26"/>
      <c r="F513" s="26"/>
    </row>
    <row r="514" spans="4:6" ht="9.75">
      <c r="D514" s="26"/>
      <c r="E514" s="26"/>
      <c r="F514" s="26"/>
    </row>
    <row r="515" spans="4:6" ht="9.75">
      <c r="D515" s="26"/>
      <c r="E515" s="26"/>
      <c r="F515" s="26"/>
    </row>
    <row r="516" spans="4:6" ht="9.75">
      <c r="D516" s="26"/>
      <c r="E516" s="26"/>
      <c r="F516" s="26"/>
    </row>
    <row r="517" spans="4:6" ht="9.75">
      <c r="D517" s="26"/>
      <c r="E517" s="26"/>
      <c r="F517" s="26"/>
    </row>
    <row r="518" spans="4:6" ht="9.75">
      <c r="D518" s="26"/>
      <c r="E518" s="26"/>
      <c r="F518" s="26"/>
    </row>
    <row r="519" spans="4:6" ht="9.75">
      <c r="D519" s="26"/>
      <c r="E519" s="26"/>
      <c r="F519" s="26"/>
    </row>
    <row r="520" spans="4:6" ht="9.75">
      <c r="D520" s="26"/>
      <c r="E520" s="26"/>
      <c r="F520" s="26"/>
    </row>
    <row r="521" spans="4:6" ht="9.75">
      <c r="D521" s="26"/>
      <c r="E521" s="26"/>
      <c r="F521" s="26"/>
    </row>
    <row r="522" spans="4:6" ht="9.75">
      <c r="D522" s="26"/>
      <c r="E522" s="26"/>
      <c r="F522" s="26"/>
    </row>
    <row r="523" spans="4:6" ht="9.75">
      <c r="D523" s="26"/>
      <c r="E523" s="26"/>
      <c r="F523" s="26"/>
    </row>
    <row r="524" spans="4:6" ht="9.75">
      <c r="D524" s="26"/>
      <c r="E524" s="26"/>
      <c r="F524" s="26"/>
    </row>
    <row r="525" spans="4:6" ht="9.75">
      <c r="D525" s="26"/>
      <c r="E525" s="26"/>
      <c r="F525" s="26"/>
    </row>
    <row r="526" spans="4:6" ht="9.75">
      <c r="D526" s="26"/>
      <c r="E526" s="26"/>
      <c r="F526" s="26"/>
    </row>
    <row r="527" spans="4:6" ht="9.75">
      <c r="D527" s="26"/>
      <c r="E527" s="26"/>
      <c r="F527" s="26"/>
    </row>
    <row r="528" spans="4:6" ht="9.75">
      <c r="D528" s="26"/>
      <c r="E528" s="26"/>
      <c r="F528" s="26"/>
    </row>
    <row r="529" spans="4:6" ht="9.75">
      <c r="D529" s="26"/>
      <c r="E529" s="26"/>
      <c r="F529" s="26"/>
    </row>
    <row r="530" spans="4:6" ht="9.75">
      <c r="D530" s="26"/>
      <c r="E530" s="26"/>
      <c r="F530" s="26"/>
    </row>
    <row r="531" spans="4:6" ht="9.75">
      <c r="D531" s="26"/>
      <c r="E531" s="26"/>
      <c r="F531" s="26"/>
    </row>
    <row r="532" spans="4:6" ht="9.75">
      <c r="D532" s="26"/>
      <c r="E532" s="26"/>
      <c r="F532" s="26"/>
    </row>
    <row r="533" spans="4:6" ht="9.75">
      <c r="D533" s="26"/>
      <c r="E533" s="26"/>
      <c r="F533" s="26"/>
    </row>
    <row r="534" spans="4:6" ht="9.75">
      <c r="D534" s="26"/>
      <c r="E534" s="26"/>
      <c r="F534" s="26"/>
    </row>
    <row r="535" spans="4:6" ht="9.75">
      <c r="D535" s="26"/>
      <c r="E535" s="26"/>
      <c r="F535" s="26"/>
    </row>
    <row r="536" spans="4:6" ht="9.75">
      <c r="D536" s="26"/>
      <c r="E536" s="26"/>
      <c r="F536" s="26"/>
    </row>
    <row r="537" spans="4:6" ht="9.75">
      <c r="D537" s="26"/>
      <c r="E537" s="26"/>
      <c r="F537" s="26"/>
    </row>
    <row r="538" spans="4:6" ht="9.75">
      <c r="D538" s="26"/>
      <c r="E538" s="26"/>
      <c r="F538" s="26"/>
    </row>
    <row r="539" spans="4:6" ht="9.75">
      <c r="D539" s="26"/>
      <c r="E539" s="26"/>
      <c r="F539" s="26"/>
    </row>
    <row r="540" spans="4:6" ht="9.75">
      <c r="D540" s="26"/>
      <c r="E540" s="26"/>
      <c r="F540" s="26"/>
    </row>
    <row r="541" spans="4:6" ht="9.75">
      <c r="D541" s="26"/>
      <c r="E541" s="26"/>
      <c r="F541" s="26"/>
    </row>
    <row r="542" spans="4:6" ht="9.75">
      <c r="D542" s="26"/>
      <c r="E542" s="26"/>
      <c r="F542" s="26"/>
    </row>
    <row r="543" spans="4:6" ht="9.75">
      <c r="D543" s="26"/>
      <c r="E543" s="26"/>
      <c r="F543" s="26"/>
    </row>
    <row r="544" spans="4:6" ht="9.75">
      <c r="D544" s="26"/>
      <c r="E544" s="26"/>
      <c r="F544" s="26"/>
    </row>
    <row r="545" spans="4:6" ht="9.75">
      <c r="D545" s="26"/>
      <c r="E545" s="26"/>
      <c r="F545" s="26"/>
    </row>
    <row r="546" spans="4:6" ht="9.75">
      <c r="D546" s="26"/>
      <c r="E546" s="26"/>
      <c r="F546" s="26"/>
    </row>
    <row r="547" spans="4:6" ht="9.75">
      <c r="D547" s="26"/>
      <c r="E547" s="26"/>
      <c r="F547" s="26"/>
    </row>
    <row r="548" spans="4:6" ht="9.75">
      <c r="D548" s="26"/>
      <c r="E548" s="26"/>
      <c r="F548" s="26"/>
    </row>
    <row r="549" spans="4:6" ht="9.75">
      <c r="D549" s="26"/>
      <c r="E549" s="26"/>
      <c r="F549" s="26"/>
    </row>
    <row r="550" spans="4:6" ht="9.75">
      <c r="D550" s="26"/>
      <c r="E550" s="26"/>
      <c r="F550" s="26"/>
    </row>
    <row r="551" spans="4:6" ht="9.75">
      <c r="D551" s="26"/>
      <c r="E551" s="26"/>
      <c r="F551" s="26"/>
    </row>
    <row r="552" spans="4:6" ht="9.75">
      <c r="D552" s="26"/>
      <c r="E552" s="26"/>
      <c r="F552" s="26"/>
    </row>
    <row r="553" spans="4:6" ht="9.75">
      <c r="D553" s="26"/>
      <c r="E553" s="26"/>
      <c r="F553" s="26"/>
    </row>
    <row r="554" spans="4:6" ht="9.75">
      <c r="D554" s="26"/>
      <c r="E554" s="26"/>
      <c r="F554" s="26"/>
    </row>
    <row r="555" spans="4:6" ht="9.75">
      <c r="D555" s="26"/>
      <c r="E555" s="26"/>
      <c r="F555" s="26"/>
    </row>
    <row r="556" spans="4:6" ht="9.75">
      <c r="D556" s="26"/>
      <c r="E556" s="26"/>
      <c r="F556" s="26"/>
    </row>
    <row r="557" spans="4:6" ht="9.75">
      <c r="D557" s="26"/>
      <c r="E557" s="26"/>
      <c r="F557" s="26"/>
    </row>
    <row r="558" spans="4:6" ht="9.75">
      <c r="D558" s="26"/>
      <c r="E558" s="26"/>
      <c r="F558" s="26"/>
    </row>
    <row r="559" spans="4:6" ht="9.75">
      <c r="D559" s="26"/>
      <c r="E559" s="26"/>
      <c r="F559" s="26"/>
    </row>
    <row r="560" spans="4:6" ht="9.75">
      <c r="D560" s="26"/>
      <c r="E560" s="26"/>
      <c r="F560" s="26"/>
    </row>
    <row r="561" spans="4:6" ht="9.75">
      <c r="D561" s="26"/>
      <c r="E561" s="26"/>
      <c r="F561" s="26"/>
    </row>
    <row r="562" spans="4:6" ht="9.75">
      <c r="D562" s="26"/>
      <c r="E562" s="26"/>
      <c r="F562" s="26"/>
    </row>
    <row r="563" spans="4:6" ht="9.75">
      <c r="D563" s="26"/>
      <c r="E563" s="26"/>
      <c r="F563" s="26"/>
    </row>
    <row r="564" spans="4:6" ht="9.75">
      <c r="D564" s="26"/>
      <c r="E564" s="26"/>
      <c r="F564" s="26"/>
    </row>
    <row r="565" spans="4:6" ht="9.75">
      <c r="D565" s="26"/>
      <c r="E565" s="26"/>
      <c r="F565" s="26"/>
    </row>
    <row r="566" spans="4:6" ht="9.75">
      <c r="D566" s="26"/>
      <c r="E566" s="26"/>
      <c r="F566" s="26"/>
    </row>
    <row r="567" spans="4:6" ht="9.75">
      <c r="D567" s="26"/>
      <c r="E567" s="26"/>
      <c r="F567" s="26"/>
    </row>
    <row r="568" spans="4:6" ht="9.75">
      <c r="D568" s="26"/>
      <c r="E568" s="26"/>
      <c r="F568" s="26"/>
    </row>
    <row r="569" spans="4:6" ht="9.75">
      <c r="D569" s="26"/>
      <c r="E569" s="26"/>
      <c r="F569" s="26"/>
    </row>
    <row r="570" spans="4:6" ht="9.75">
      <c r="D570" s="26"/>
      <c r="E570" s="26"/>
      <c r="F570" s="26"/>
    </row>
    <row r="571" spans="4:6" ht="9.75">
      <c r="D571" s="26"/>
      <c r="E571" s="26"/>
      <c r="F571" s="26"/>
    </row>
    <row r="572" spans="4:6" ht="9.75">
      <c r="D572" s="26"/>
      <c r="E572" s="26"/>
      <c r="F572" s="26"/>
    </row>
    <row r="573" spans="4:6" ht="9.75">
      <c r="D573" s="26"/>
      <c r="E573" s="26"/>
      <c r="F573" s="26"/>
    </row>
    <row r="574" spans="4:6" ht="9.75">
      <c r="D574" s="26"/>
      <c r="E574" s="26"/>
      <c r="F574" s="26"/>
    </row>
    <row r="575" spans="4:6" ht="9.75">
      <c r="D575" s="26"/>
      <c r="E575" s="26"/>
      <c r="F575" s="26"/>
    </row>
    <row r="576" spans="4:6" ht="9.75">
      <c r="D576" s="26"/>
      <c r="E576" s="26"/>
      <c r="F576" s="26"/>
    </row>
    <row r="577" spans="4:6" ht="9.75">
      <c r="D577" s="26"/>
      <c r="E577" s="26"/>
      <c r="F577" s="26"/>
    </row>
    <row r="578" spans="4:6" ht="9.75">
      <c r="D578" s="26"/>
      <c r="E578" s="26"/>
      <c r="F578" s="26"/>
    </row>
    <row r="579" spans="4:6" ht="9.75">
      <c r="D579" s="26"/>
      <c r="E579" s="26"/>
      <c r="F579" s="26"/>
    </row>
    <row r="580" spans="4:6" ht="9.75">
      <c r="D580" s="26"/>
      <c r="E580" s="26"/>
      <c r="F580" s="26"/>
    </row>
    <row r="581" spans="4:6" ht="9.75">
      <c r="D581" s="26"/>
      <c r="E581" s="26"/>
      <c r="F581" s="26"/>
    </row>
    <row r="582" spans="4:6" ht="9.75">
      <c r="D582" s="26"/>
      <c r="E582" s="26"/>
      <c r="F582" s="26"/>
    </row>
    <row r="583" spans="4:6" ht="9.75">
      <c r="D583" s="26"/>
      <c r="E583" s="26"/>
      <c r="F583" s="26"/>
    </row>
    <row r="584" spans="4:6" ht="9.75">
      <c r="D584" s="26"/>
      <c r="E584" s="26"/>
      <c r="F584" s="26"/>
    </row>
    <row r="585" spans="4:6" ht="9.75">
      <c r="D585" s="26"/>
      <c r="E585" s="26"/>
      <c r="F585" s="26"/>
    </row>
    <row r="586" spans="4:6" ht="9.75">
      <c r="D586" s="26"/>
      <c r="E586" s="26"/>
      <c r="F586" s="26"/>
    </row>
    <row r="587" spans="4:6" ht="9.75">
      <c r="D587" s="26"/>
      <c r="E587" s="26"/>
      <c r="F587" s="26"/>
    </row>
    <row r="588" spans="4:6" ht="9.75">
      <c r="D588" s="26"/>
      <c r="E588" s="26"/>
      <c r="F588" s="26"/>
    </row>
    <row r="589" spans="4:6" ht="9.75">
      <c r="D589" s="26"/>
      <c r="E589" s="26"/>
      <c r="F589" s="26"/>
    </row>
    <row r="590" spans="4:6" ht="9.75">
      <c r="D590" s="26"/>
      <c r="E590" s="26"/>
      <c r="F590" s="26"/>
    </row>
    <row r="591" spans="4:6" ht="9.75">
      <c r="D591" s="26"/>
      <c r="E591" s="26"/>
      <c r="F591" s="26"/>
    </row>
    <row r="592" spans="4:6" ht="9.75">
      <c r="D592" s="26"/>
      <c r="E592" s="26"/>
      <c r="F592" s="26"/>
    </row>
    <row r="593" spans="4:6" ht="9.75">
      <c r="D593" s="26"/>
      <c r="E593" s="26"/>
      <c r="F593" s="26"/>
    </row>
    <row r="594" spans="4:6" ht="9.75">
      <c r="D594" s="26"/>
      <c r="E594" s="26"/>
      <c r="F594" s="26"/>
    </row>
    <row r="595" spans="4:6" ht="9.75">
      <c r="D595" s="26"/>
      <c r="E595" s="26"/>
      <c r="F595" s="26"/>
    </row>
    <row r="596" spans="4:6" ht="9.75">
      <c r="D596" s="26"/>
      <c r="E596" s="26"/>
      <c r="F596" s="26"/>
    </row>
    <row r="597" spans="4:6" ht="9.75">
      <c r="D597" s="26"/>
      <c r="E597" s="26"/>
      <c r="F597" s="26"/>
    </row>
    <row r="598" spans="4:6" ht="9.75">
      <c r="D598" s="26"/>
      <c r="E598" s="26"/>
      <c r="F598" s="26"/>
    </row>
    <row r="599" spans="4:6" ht="9.75">
      <c r="D599" s="26"/>
      <c r="E599" s="26"/>
      <c r="F599" s="26"/>
    </row>
    <row r="600" spans="4:6" ht="9.75">
      <c r="D600" s="26"/>
      <c r="E600" s="26"/>
      <c r="F600" s="26"/>
    </row>
    <row r="601" spans="4:6" ht="9.75">
      <c r="D601" s="26"/>
      <c r="E601" s="26"/>
      <c r="F601" s="26"/>
    </row>
    <row r="602" spans="4:6" ht="9.75">
      <c r="D602" s="26"/>
      <c r="E602" s="26"/>
      <c r="F602" s="26"/>
    </row>
    <row r="603" spans="4:6" ht="9.75">
      <c r="D603" s="26"/>
      <c r="E603" s="26"/>
      <c r="F603" s="26"/>
    </row>
    <row r="604" spans="4:6" ht="9.75">
      <c r="D604" s="26"/>
      <c r="E604" s="26"/>
      <c r="F604" s="26"/>
    </row>
    <row r="605" spans="4:6" ht="9.75">
      <c r="D605" s="26"/>
      <c r="E605" s="26"/>
      <c r="F605" s="26"/>
    </row>
    <row r="606" spans="4:6" ht="9.75">
      <c r="D606" s="26"/>
      <c r="E606" s="26"/>
      <c r="F606" s="26"/>
    </row>
    <row r="607" spans="4:6" ht="9.75">
      <c r="D607" s="26"/>
      <c r="E607" s="26"/>
      <c r="F607" s="26"/>
    </row>
    <row r="608" spans="4:6" ht="9.75">
      <c r="D608" s="26"/>
      <c r="E608" s="26"/>
      <c r="F608" s="26"/>
    </row>
    <row r="609" spans="4:6" ht="9.75">
      <c r="D609" s="26"/>
      <c r="E609" s="26"/>
      <c r="F609" s="26"/>
    </row>
    <row r="610" spans="4:6" ht="9.75">
      <c r="D610" s="26"/>
      <c r="E610" s="26"/>
      <c r="F610" s="26"/>
    </row>
    <row r="611" spans="4:6" ht="9.75">
      <c r="D611" s="26"/>
      <c r="E611" s="26"/>
      <c r="F611" s="26"/>
    </row>
    <row r="612" spans="4:6" ht="9.75">
      <c r="D612" s="26"/>
      <c r="E612" s="26"/>
      <c r="F612" s="26"/>
    </row>
    <row r="613" spans="4:6" ht="9.75">
      <c r="D613" s="26"/>
      <c r="E613" s="26"/>
      <c r="F613" s="26"/>
    </row>
    <row r="614" spans="4:6" ht="9.75">
      <c r="D614" s="26"/>
      <c r="E614" s="26"/>
      <c r="F614" s="26"/>
    </row>
    <row r="615" spans="4:6" ht="9.75">
      <c r="D615" s="26"/>
      <c r="E615" s="26"/>
      <c r="F615" s="26"/>
    </row>
    <row r="616" spans="4:6" ht="9.75">
      <c r="D616" s="26"/>
      <c r="E616" s="26"/>
      <c r="F616" s="26"/>
    </row>
    <row r="617" spans="4:6" ht="9.75">
      <c r="D617" s="26"/>
      <c r="E617" s="26"/>
      <c r="F617" s="26"/>
    </row>
    <row r="618" spans="4:6" ht="9.75">
      <c r="D618" s="26"/>
      <c r="E618" s="26"/>
      <c r="F618" s="26"/>
    </row>
    <row r="619" spans="4:6" ht="9.75">
      <c r="D619" s="26"/>
      <c r="E619" s="26"/>
      <c r="F619" s="26"/>
    </row>
    <row r="620" spans="4:6" ht="9.75">
      <c r="D620" s="26"/>
      <c r="E620" s="26"/>
      <c r="F620" s="26"/>
    </row>
    <row r="621" spans="4:6" ht="9.75">
      <c r="D621" s="26"/>
      <c r="E621" s="26"/>
      <c r="F621" s="26"/>
    </row>
    <row r="622" spans="4:6" ht="9.75">
      <c r="D622" s="26"/>
      <c r="E622" s="26"/>
      <c r="F622" s="26"/>
    </row>
    <row r="623" spans="4:6" ht="9.75">
      <c r="D623" s="26"/>
      <c r="E623" s="26"/>
      <c r="F623" s="26"/>
    </row>
    <row r="624" spans="4:6" ht="9.75">
      <c r="D624" s="26"/>
      <c r="E624" s="26"/>
      <c r="F624" s="26"/>
    </row>
    <row r="625" spans="4:6" ht="9.75">
      <c r="D625" s="26"/>
      <c r="E625" s="26"/>
      <c r="F625" s="26"/>
    </row>
    <row r="626" spans="4:6" ht="9.75">
      <c r="D626" s="26"/>
      <c r="E626" s="26"/>
      <c r="F626" s="26"/>
    </row>
    <row r="627" spans="4:6" ht="9.75">
      <c r="D627" s="26"/>
      <c r="E627" s="26"/>
      <c r="F627" s="26"/>
    </row>
    <row r="628" spans="4:6" ht="9.75">
      <c r="D628" s="26"/>
      <c r="E628" s="26"/>
      <c r="F628" s="26"/>
    </row>
    <row r="629" spans="4:6" ht="9.75">
      <c r="D629" s="26"/>
      <c r="E629" s="26"/>
      <c r="F629" s="26"/>
    </row>
    <row r="630" spans="4:6" ht="9.75">
      <c r="D630" s="26"/>
      <c r="E630" s="26"/>
      <c r="F630" s="26"/>
    </row>
    <row r="631" spans="4:6" ht="9.75">
      <c r="D631" s="26"/>
      <c r="E631" s="26"/>
      <c r="F631" s="26"/>
    </row>
    <row r="632" spans="4:6" ht="9.75">
      <c r="D632" s="26"/>
      <c r="E632" s="26"/>
      <c r="F632" s="26"/>
    </row>
    <row r="633" spans="4:6" ht="9.75">
      <c r="D633" s="26"/>
      <c r="E633" s="26"/>
      <c r="F633" s="26"/>
    </row>
    <row r="634" spans="4:6" ht="9.75">
      <c r="D634" s="26"/>
      <c r="E634" s="26"/>
      <c r="F634" s="26"/>
    </row>
    <row r="635" spans="4:6" ht="9.75">
      <c r="D635" s="26"/>
      <c r="E635" s="26"/>
      <c r="F635" s="26"/>
    </row>
    <row r="636" spans="4:6" ht="9.75">
      <c r="D636" s="26"/>
      <c r="E636" s="26"/>
      <c r="F636" s="26"/>
    </row>
    <row r="637" spans="4:6" ht="9.75">
      <c r="D637" s="26"/>
      <c r="E637" s="26"/>
      <c r="F637" s="26"/>
    </row>
    <row r="638" spans="4:6" ht="9.75">
      <c r="D638" s="26"/>
      <c r="E638" s="26"/>
      <c r="F638" s="26"/>
    </row>
    <row r="639" spans="4:6" ht="9.75">
      <c r="D639" s="26"/>
      <c r="E639" s="26"/>
      <c r="F639" s="26"/>
    </row>
    <row r="640" spans="4:6" ht="9.75">
      <c r="D640" s="26"/>
      <c r="E640" s="26"/>
      <c r="F640" s="26"/>
    </row>
    <row r="641" spans="4:6" ht="9.75">
      <c r="D641" s="26"/>
      <c r="E641" s="26"/>
      <c r="F641" s="26"/>
    </row>
    <row r="642" spans="4:6" ht="9.75">
      <c r="D642" s="26"/>
      <c r="E642" s="26"/>
      <c r="F642" s="26"/>
    </row>
    <row r="643" spans="4:6" ht="9.75">
      <c r="D643" s="26"/>
      <c r="E643" s="26"/>
      <c r="F643" s="26"/>
    </row>
    <row r="644" spans="4:6" ht="9.75">
      <c r="D644" s="26"/>
      <c r="E644" s="26"/>
      <c r="F644" s="26"/>
    </row>
    <row r="645" spans="4:6" ht="9.75">
      <c r="D645" s="26"/>
      <c r="E645" s="26"/>
      <c r="F645" s="26"/>
    </row>
    <row r="646" spans="4:6" ht="9.75">
      <c r="D646" s="26"/>
      <c r="E646" s="26"/>
      <c r="F646" s="26"/>
    </row>
    <row r="647" spans="4:6" ht="9.75">
      <c r="D647" s="26"/>
      <c r="E647" s="26"/>
      <c r="F647" s="26"/>
    </row>
    <row r="648" spans="4:6" ht="9.75">
      <c r="D648" s="26"/>
      <c r="E648" s="26"/>
      <c r="F648" s="26"/>
    </row>
    <row r="649" spans="4:6" ht="9.75">
      <c r="D649" s="26"/>
      <c r="E649" s="26"/>
      <c r="F649" s="26"/>
    </row>
    <row r="650" spans="4:6" ht="9.75">
      <c r="D650" s="26"/>
      <c r="E650" s="26"/>
      <c r="F650" s="26"/>
    </row>
    <row r="651" spans="4:6" ht="9.75">
      <c r="D651" s="26"/>
      <c r="E651" s="26"/>
      <c r="F651" s="26"/>
    </row>
    <row r="652" spans="4:6" ht="9.75">
      <c r="D652" s="26"/>
      <c r="E652" s="26"/>
      <c r="F652" s="26"/>
    </row>
    <row r="653" spans="4:6" ht="9.75">
      <c r="D653" s="26"/>
      <c r="E653" s="26"/>
      <c r="F653" s="26"/>
    </row>
    <row r="654" spans="4:6" ht="9.75">
      <c r="D654" s="26"/>
      <c r="E654" s="26"/>
      <c r="F654" s="26"/>
    </row>
    <row r="655" spans="4:6" ht="9.75">
      <c r="D655" s="26"/>
      <c r="E655" s="26"/>
      <c r="F655" s="26"/>
    </row>
    <row r="656" spans="4:6" ht="9.75">
      <c r="D656" s="26"/>
      <c r="E656" s="26"/>
      <c r="F656" s="26"/>
    </row>
    <row r="657" spans="4:6" ht="9.75">
      <c r="D657" s="26"/>
      <c r="E657" s="26"/>
      <c r="F657" s="26"/>
    </row>
    <row r="658" spans="4:6" ht="9.75">
      <c r="D658" s="26"/>
      <c r="E658" s="26"/>
      <c r="F658" s="26"/>
    </row>
    <row r="659" spans="4:6" ht="9.75">
      <c r="D659" s="26"/>
      <c r="E659" s="26"/>
      <c r="F659" s="26"/>
    </row>
    <row r="660" spans="4:6" ht="9.75">
      <c r="D660" s="26"/>
      <c r="E660" s="26"/>
      <c r="F660" s="26"/>
    </row>
    <row r="661" spans="4:6" ht="9.75">
      <c r="D661" s="26"/>
      <c r="E661" s="26"/>
      <c r="F661" s="26"/>
    </row>
    <row r="662" spans="4:6" ht="9.75">
      <c r="D662" s="26"/>
      <c r="E662" s="26"/>
      <c r="F662" s="26"/>
    </row>
    <row r="663" spans="4:6" ht="9.75">
      <c r="D663" s="26"/>
      <c r="E663" s="26"/>
      <c r="F663" s="26"/>
    </row>
    <row r="664" spans="4:6" ht="9.75">
      <c r="D664" s="26"/>
      <c r="E664" s="26"/>
      <c r="F664" s="26"/>
    </row>
    <row r="665" spans="4:6" ht="9.75">
      <c r="D665" s="26"/>
      <c r="E665" s="26"/>
      <c r="F665" s="26"/>
    </row>
    <row r="666" spans="4:6" ht="9.75">
      <c r="D666" s="26"/>
      <c r="E666" s="26"/>
      <c r="F666" s="26"/>
    </row>
    <row r="667" spans="4:6" ht="9.75">
      <c r="D667" s="26"/>
      <c r="E667" s="26"/>
      <c r="F667" s="26"/>
    </row>
    <row r="668" spans="4:6" ht="9.75">
      <c r="D668" s="26"/>
      <c r="E668" s="26"/>
      <c r="F668" s="26"/>
    </row>
    <row r="669" spans="4:6" ht="9.75">
      <c r="D669" s="26"/>
      <c r="E669" s="26"/>
      <c r="F669" s="26"/>
    </row>
    <row r="670" spans="4:6" ht="9.75">
      <c r="D670" s="26"/>
      <c r="E670" s="26"/>
      <c r="F670" s="26"/>
    </row>
    <row r="671" spans="4:6" ht="9.75">
      <c r="D671" s="26"/>
      <c r="E671" s="26"/>
      <c r="F671" s="26"/>
    </row>
    <row r="672" spans="4:6" ht="9.75">
      <c r="D672" s="26"/>
      <c r="E672" s="26"/>
      <c r="F672" s="26"/>
    </row>
    <row r="673" spans="4:6" ht="9.75">
      <c r="D673" s="26"/>
      <c r="E673" s="26"/>
      <c r="F673" s="26"/>
    </row>
    <row r="674" spans="4:6" ht="9.75">
      <c r="D674" s="26"/>
      <c r="E674" s="26"/>
      <c r="F674" s="26"/>
    </row>
    <row r="675" spans="4:6" ht="9.75">
      <c r="D675" s="26"/>
      <c r="E675" s="26"/>
      <c r="F675" s="26"/>
    </row>
    <row r="676" spans="4:6" ht="9.75">
      <c r="D676" s="26"/>
      <c r="E676" s="26"/>
      <c r="F676" s="26"/>
    </row>
    <row r="677" spans="4:6" ht="9.75">
      <c r="D677" s="26"/>
      <c r="E677" s="26"/>
      <c r="F677" s="26"/>
    </row>
    <row r="678" spans="4:6" ht="9.75">
      <c r="D678" s="26"/>
      <c r="E678" s="26"/>
      <c r="F678" s="26"/>
    </row>
    <row r="679" spans="4:6" ht="9.75">
      <c r="D679" s="26"/>
      <c r="E679" s="26"/>
      <c r="F679" s="26"/>
    </row>
    <row r="680" spans="4:6" ht="9.75">
      <c r="D680" s="26"/>
      <c r="E680" s="26"/>
      <c r="F680" s="26"/>
    </row>
    <row r="681" spans="4:6" ht="9.75">
      <c r="D681" s="26"/>
      <c r="E681" s="26"/>
      <c r="F681" s="26"/>
    </row>
    <row r="682" spans="4:6" ht="9.75">
      <c r="D682" s="26"/>
      <c r="E682" s="26"/>
      <c r="F682" s="26"/>
    </row>
    <row r="683" spans="4:6" ht="9.75">
      <c r="D683" s="26"/>
      <c r="E683" s="26"/>
      <c r="F683" s="26"/>
    </row>
    <row r="684" spans="4:6" ht="9.75">
      <c r="D684" s="26"/>
      <c r="E684" s="26"/>
      <c r="F684" s="26"/>
    </row>
    <row r="685" spans="4:6" ht="9.75">
      <c r="D685" s="26"/>
      <c r="E685" s="26"/>
      <c r="F685" s="26"/>
    </row>
    <row r="686" spans="4:6" ht="9.75">
      <c r="D686" s="26"/>
      <c r="E686" s="26"/>
      <c r="F686" s="26"/>
    </row>
    <row r="687" spans="4:6" ht="9.75">
      <c r="D687" s="26"/>
      <c r="E687" s="26"/>
      <c r="F687" s="26"/>
    </row>
    <row r="688" spans="4:6" ht="9.75">
      <c r="D688" s="26"/>
      <c r="E688" s="26"/>
      <c r="F688" s="26"/>
    </row>
    <row r="689" spans="4:6" ht="9.75">
      <c r="D689" s="26"/>
      <c r="E689" s="26"/>
      <c r="F689" s="26"/>
    </row>
    <row r="690" spans="4:6" ht="9.75">
      <c r="D690" s="26"/>
      <c r="E690" s="26"/>
      <c r="F690" s="26"/>
    </row>
    <row r="691" spans="4:6" ht="9.75">
      <c r="D691" s="26"/>
      <c r="E691" s="26"/>
      <c r="F691" s="26"/>
    </row>
    <row r="692" spans="4:6" ht="9.75">
      <c r="D692" s="26"/>
      <c r="E692" s="26"/>
      <c r="F692" s="26"/>
    </row>
    <row r="693" spans="4:6" ht="9.75">
      <c r="D693" s="26"/>
      <c r="E693" s="26"/>
      <c r="F693" s="26"/>
    </row>
    <row r="694" spans="4:6" ht="9.75">
      <c r="D694" s="26"/>
      <c r="E694" s="26"/>
      <c r="F694" s="26"/>
    </row>
    <row r="695" spans="4:6" ht="9.75">
      <c r="D695" s="26"/>
      <c r="E695" s="26"/>
      <c r="F695" s="26"/>
    </row>
    <row r="696" spans="4:6" ht="9.75">
      <c r="D696" s="26"/>
      <c r="E696" s="26"/>
      <c r="F696" s="26"/>
    </row>
    <row r="697" spans="4:6" ht="9.75">
      <c r="D697" s="26"/>
      <c r="E697" s="26"/>
      <c r="F697" s="26"/>
    </row>
    <row r="698" spans="4:6" ht="9.75">
      <c r="D698" s="26"/>
      <c r="E698" s="26"/>
      <c r="F698" s="26"/>
    </row>
    <row r="699" spans="4:6" ht="9.75">
      <c r="D699" s="26"/>
      <c r="E699" s="26"/>
      <c r="F699" s="26"/>
    </row>
    <row r="700" spans="4:6" ht="9.75">
      <c r="D700" s="26"/>
      <c r="E700" s="26"/>
      <c r="F700" s="26"/>
    </row>
    <row r="701" spans="4:6" ht="9.75">
      <c r="D701" s="26"/>
      <c r="E701" s="26"/>
      <c r="F701" s="26"/>
    </row>
    <row r="702" spans="4:6" ht="9.75">
      <c r="D702" s="26"/>
      <c r="E702" s="26"/>
      <c r="F702" s="26"/>
    </row>
    <row r="703" spans="4:6" ht="9.75">
      <c r="D703" s="26"/>
      <c r="E703" s="26"/>
      <c r="F703" s="26"/>
    </row>
    <row r="704" spans="4:6" ht="9.75">
      <c r="D704" s="26"/>
      <c r="E704" s="26"/>
      <c r="F704" s="26"/>
    </row>
    <row r="705" spans="4:6" ht="9.75">
      <c r="D705" s="26"/>
      <c r="E705" s="26"/>
      <c r="F705" s="26"/>
    </row>
    <row r="706" spans="4:6" ht="9.75">
      <c r="D706" s="26"/>
      <c r="E706" s="26"/>
      <c r="F706" s="26"/>
    </row>
    <row r="707" spans="4:6" ht="9.75">
      <c r="D707" s="26"/>
      <c r="E707" s="26"/>
      <c r="F707" s="26"/>
    </row>
    <row r="708" spans="4:6" ht="9.75">
      <c r="D708" s="26"/>
      <c r="E708" s="26"/>
      <c r="F708" s="26"/>
    </row>
    <row r="709" spans="4:6" ht="9.75">
      <c r="D709" s="26"/>
      <c r="E709" s="26"/>
      <c r="F709" s="26"/>
    </row>
    <row r="710" spans="4:6" ht="9.75">
      <c r="D710" s="26"/>
      <c r="E710" s="26"/>
      <c r="F710" s="26"/>
    </row>
    <row r="711" spans="4:6" ht="9.75">
      <c r="D711" s="26"/>
      <c r="E711" s="26"/>
      <c r="F711" s="26"/>
    </row>
    <row r="712" spans="4:6" ht="9.75">
      <c r="D712" s="26"/>
      <c r="E712" s="26"/>
      <c r="F712" s="26"/>
    </row>
    <row r="713" spans="4:6" ht="9.75">
      <c r="D713" s="26"/>
      <c r="E713" s="26"/>
      <c r="F713" s="26"/>
    </row>
    <row r="714" spans="4:6" ht="9.75">
      <c r="D714" s="26"/>
      <c r="E714" s="26"/>
      <c r="F714" s="26"/>
    </row>
    <row r="715" spans="4:6" ht="9.75">
      <c r="D715" s="26"/>
      <c r="E715" s="26"/>
      <c r="F715" s="26"/>
    </row>
    <row r="716" spans="4:6" ht="9.75">
      <c r="D716" s="26"/>
      <c r="E716" s="26"/>
      <c r="F716" s="26"/>
    </row>
    <row r="717" spans="4:6" ht="9.75">
      <c r="D717" s="26"/>
      <c r="E717" s="26"/>
      <c r="F717" s="26"/>
    </row>
    <row r="718" spans="4:6" ht="9.75">
      <c r="D718" s="26"/>
      <c r="E718" s="26"/>
      <c r="F718" s="26"/>
    </row>
    <row r="719" spans="4:6" ht="9.75">
      <c r="D719" s="26"/>
      <c r="E719" s="26"/>
      <c r="F719" s="26"/>
    </row>
    <row r="720" spans="4:6" ht="9.75">
      <c r="D720" s="26"/>
      <c r="E720" s="26"/>
      <c r="F720" s="26"/>
    </row>
    <row r="721" spans="4:6" ht="9.75">
      <c r="D721" s="26"/>
      <c r="E721" s="26"/>
      <c r="F721" s="26"/>
    </row>
    <row r="722" spans="4:6" ht="9.75">
      <c r="D722" s="26"/>
      <c r="E722" s="26"/>
      <c r="F722" s="26"/>
    </row>
    <row r="723" spans="4:6" ht="9.75">
      <c r="D723" s="26"/>
      <c r="E723" s="26"/>
      <c r="F723" s="26"/>
    </row>
    <row r="724" spans="4:6" ht="9.75">
      <c r="D724" s="26"/>
      <c r="E724" s="26"/>
      <c r="F724" s="26"/>
    </row>
    <row r="725" spans="4:6" ht="9.75">
      <c r="D725" s="26"/>
      <c r="E725" s="26"/>
      <c r="F725" s="26"/>
    </row>
    <row r="726" spans="4:6" ht="9.75">
      <c r="D726" s="26"/>
      <c r="E726" s="26"/>
      <c r="F726" s="26"/>
    </row>
    <row r="727" spans="4:6" ht="9.75">
      <c r="D727" s="26"/>
      <c r="E727" s="26"/>
      <c r="F727" s="26"/>
    </row>
    <row r="728" spans="4:6" ht="9.75">
      <c r="D728" s="26"/>
      <c r="E728" s="26"/>
      <c r="F728" s="26"/>
    </row>
    <row r="729" spans="4:6" ht="9.75">
      <c r="D729" s="26"/>
      <c r="E729" s="26"/>
      <c r="F729" s="26"/>
    </row>
    <row r="730" spans="4:6" ht="9.75">
      <c r="D730" s="26"/>
      <c r="E730" s="26"/>
      <c r="F730" s="26"/>
    </row>
    <row r="731" spans="4:6" ht="9.75">
      <c r="D731" s="26"/>
      <c r="E731" s="26"/>
      <c r="F731" s="26"/>
    </row>
    <row r="732" spans="4:6" ht="9.75">
      <c r="D732" s="26"/>
      <c r="E732" s="26"/>
      <c r="F732" s="26"/>
    </row>
    <row r="733" spans="4:6" ht="9.75">
      <c r="D733" s="26"/>
      <c r="E733" s="26"/>
      <c r="F733" s="26"/>
    </row>
    <row r="734" spans="4:6" ht="9.75">
      <c r="D734" s="26"/>
      <c r="E734" s="26"/>
      <c r="F734" s="26"/>
    </row>
    <row r="735" spans="4:6" ht="9.75">
      <c r="D735" s="26"/>
      <c r="E735" s="26"/>
      <c r="F735" s="26"/>
    </row>
    <row r="736" spans="4:6" ht="9.75">
      <c r="D736" s="26"/>
      <c r="E736" s="26"/>
      <c r="F736" s="26"/>
    </row>
    <row r="737" spans="4:6" ht="9.75">
      <c r="D737" s="26"/>
      <c r="E737" s="26"/>
      <c r="F737" s="26"/>
    </row>
    <row r="738" spans="4:6" ht="9.75">
      <c r="D738" s="26"/>
      <c r="E738" s="26"/>
      <c r="F738" s="26"/>
    </row>
    <row r="739" spans="4:6" ht="9.75">
      <c r="D739" s="26"/>
      <c r="E739" s="26"/>
      <c r="F739" s="26"/>
    </row>
  </sheetData>
  <sheetProtection password="9F76" sheet="1" objects="1" scenarios="1" formatCells="0" formatColumns="0" formatRows="0"/>
  <mergeCells count="403">
    <mergeCell ref="F134:F135"/>
    <mergeCell ref="E136:E137"/>
    <mergeCell ref="F136:F137"/>
    <mergeCell ref="A132:A133"/>
    <mergeCell ref="B132:B133"/>
    <mergeCell ref="F132:F133"/>
    <mergeCell ref="E134:E135"/>
    <mergeCell ref="E132:E133"/>
    <mergeCell ref="A128:A129"/>
    <mergeCell ref="B128:B129"/>
    <mergeCell ref="A130:A131"/>
    <mergeCell ref="B130:B131"/>
    <mergeCell ref="A124:A125"/>
    <mergeCell ref="B124:B125"/>
    <mergeCell ref="E128:E129"/>
    <mergeCell ref="A138:A139"/>
    <mergeCell ref="B138:B139"/>
    <mergeCell ref="B134:B135"/>
    <mergeCell ref="A134:A135"/>
    <mergeCell ref="A136:A137"/>
    <mergeCell ref="B136:B137"/>
    <mergeCell ref="E138:E139"/>
    <mergeCell ref="A126:A127"/>
    <mergeCell ref="B126:B127"/>
    <mergeCell ref="A116:A117"/>
    <mergeCell ref="B116:B117"/>
    <mergeCell ref="A118:A119"/>
    <mergeCell ref="B118:B119"/>
    <mergeCell ref="A120:A121"/>
    <mergeCell ref="B120:B121"/>
    <mergeCell ref="A122:A123"/>
    <mergeCell ref="B122:B123"/>
    <mergeCell ref="A110:A111"/>
    <mergeCell ref="B110:B111"/>
    <mergeCell ref="A112:A113"/>
    <mergeCell ref="B112:B113"/>
    <mergeCell ref="A98:A99"/>
    <mergeCell ref="B98:B99"/>
    <mergeCell ref="A114:A115"/>
    <mergeCell ref="B114:B115"/>
    <mergeCell ref="A102:A103"/>
    <mergeCell ref="B102:B103"/>
    <mergeCell ref="A106:A107"/>
    <mergeCell ref="B106:B107"/>
    <mergeCell ref="A108:A109"/>
    <mergeCell ref="B108:B109"/>
    <mergeCell ref="A100:A101"/>
    <mergeCell ref="B100:B101"/>
    <mergeCell ref="A90:A91"/>
    <mergeCell ref="B90:B91"/>
    <mergeCell ref="A92:A93"/>
    <mergeCell ref="B92:B93"/>
    <mergeCell ref="A94:A95"/>
    <mergeCell ref="B94:B95"/>
    <mergeCell ref="A96:A97"/>
    <mergeCell ref="B96:B97"/>
    <mergeCell ref="A82:A83"/>
    <mergeCell ref="B82:B83"/>
    <mergeCell ref="A84:A85"/>
    <mergeCell ref="B84:B85"/>
    <mergeCell ref="A72:A73"/>
    <mergeCell ref="B72:B73"/>
    <mergeCell ref="A86:A87"/>
    <mergeCell ref="B86:B87"/>
    <mergeCell ref="A76:A77"/>
    <mergeCell ref="B76:B77"/>
    <mergeCell ref="A78:A79"/>
    <mergeCell ref="B78:B79"/>
    <mergeCell ref="A80:A81"/>
    <mergeCell ref="B80:B81"/>
    <mergeCell ref="A74:A75"/>
    <mergeCell ref="B74:B75"/>
    <mergeCell ref="A64:A65"/>
    <mergeCell ref="B64:B65"/>
    <mergeCell ref="A66:A67"/>
    <mergeCell ref="B66:B67"/>
    <mergeCell ref="A68:A69"/>
    <mergeCell ref="B68:B69"/>
    <mergeCell ref="A70:A71"/>
    <mergeCell ref="B70:B71"/>
    <mergeCell ref="A58:A59"/>
    <mergeCell ref="B58:B59"/>
    <mergeCell ref="A60:A61"/>
    <mergeCell ref="B60:B61"/>
    <mergeCell ref="A48:A49"/>
    <mergeCell ref="B48:B49"/>
    <mergeCell ref="A62:A63"/>
    <mergeCell ref="B62:B63"/>
    <mergeCell ref="A52:A53"/>
    <mergeCell ref="B52:B53"/>
    <mergeCell ref="A54:A55"/>
    <mergeCell ref="B54:B55"/>
    <mergeCell ref="A56:A57"/>
    <mergeCell ref="B56:B57"/>
    <mergeCell ref="A50:A51"/>
    <mergeCell ref="B50:B51"/>
    <mergeCell ref="A40:A41"/>
    <mergeCell ref="B40:B41"/>
    <mergeCell ref="A42:A43"/>
    <mergeCell ref="B42:B43"/>
    <mergeCell ref="A44:A45"/>
    <mergeCell ref="B44:B45"/>
    <mergeCell ref="A46:A47"/>
    <mergeCell ref="B46:B47"/>
    <mergeCell ref="B32:B33"/>
    <mergeCell ref="A34:A35"/>
    <mergeCell ref="B34:B35"/>
    <mergeCell ref="A36:A37"/>
    <mergeCell ref="B36:B37"/>
    <mergeCell ref="B22:B23"/>
    <mergeCell ref="A24:A25"/>
    <mergeCell ref="B24:B25"/>
    <mergeCell ref="A38:A39"/>
    <mergeCell ref="B38:B39"/>
    <mergeCell ref="A28:A29"/>
    <mergeCell ref="B28:B29"/>
    <mergeCell ref="A30:A31"/>
    <mergeCell ref="B30:B31"/>
    <mergeCell ref="A32:A33"/>
    <mergeCell ref="A26:A27"/>
    <mergeCell ref="B26:B27"/>
    <mergeCell ref="B14:B15"/>
    <mergeCell ref="A16:A17"/>
    <mergeCell ref="B16:B17"/>
    <mergeCell ref="A18:A19"/>
    <mergeCell ref="B18:B19"/>
    <mergeCell ref="A20:A21"/>
    <mergeCell ref="B20:B21"/>
    <mergeCell ref="A22:A23"/>
    <mergeCell ref="F138:F139"/>
    <mergeCell ref="C138:C139"/>
    <mergeCell ref="A10:A11"/>
    <mergeCell ref="B10:B11"/>
    <mergeCell ref="A12:A13"/>
    <mergeCell ref="B12:B13"/>
    <mergeCell ref="A14:A15"/>
    <mergeCell ref="C134:C135"/>
    <mergeCell ref="C136:C137"/>
    <mergeCell ref="F128:F129"/>
    <mergeCell ref="F130:F131"/>
    <mergeCell ref="E126:E127"/>
    <mergeCell ref="F126:F127"/>
    <mergeCell ref="E122:E123"/>
    <mergeCell ref="F122:F123"/>
    <mergeCell ref="E124:E125"/>
    <mergeCell ref="F124:F125"/>
    <mergeCell ref="E130:E131"/>
    <mergeCell ref="E120:E121"/>
    <mergeCell ref="F120:F121"/>
    <mergeCell ref="E110:E111"/>
    <mergeCell ref="F110:F111"/>
    <mergeCell ref="E112:E113"/>
    <mergeCell ref="F112:F113"/>
    <mergeCell ref="E116:E117"/>
    <mergeCell ref="F116:F117"/>
    <mergeCell ref="E118:E119"/>
    <mergeCell ref="F118:F119"/>
    <mergeCell ref="E106:E107"/>
    <mergeCell ref="F106:F107"/>
    <mergeCell ref="E114:E115"/>
    <mergeCell ref="F114:F115"/>
    <mergeCell ref="E108:E109"/>
    <mergeCell ref="F108:F109"/>
    <mergeCell ref="E96:E97"/>
    <mergeCell ref="F96:F97"/>
    <mergeCell ref="E98:E99"/>
    <mergeCell ref="F98:F99"/>
    <mergeCell ref="E100:E101"/>
    <mergeCell ref="F100:F101"/>
    <mergeCell ref="E102:E103"/>
    <mergeCell ref="F102:F103"/>
    <mergeCell ref="E88:E89"/>
    <mergeCell ref="E90:E91"/>
    <mergeCell ref="F90:F91"/>
    <mergeCell ref="E92:E93"/>
    <mergeCell ref="F92:F93"/>
    <mergeCell ref="E78:E79"/>
    <mergeCell ref="F78:F79"/>
    <mergeCell ref="E94:E95"/>
    <mergeCell ref="F94:F95"/>
    <mergeCell ref="E82:E83"/>
    <mergeCell ref="F82:F83"/>
    <mergeCell ref="E84:E85"/>
    <mergeCell ref="F84:F85"/>
    <mergeCell ref="E86:E87"/>
    <mergeCell ref="F86:F87"/>
    <mergeCell ref="E80:E81"/>
    <mergeCell ref="F80:F81"/>
    <mergeCell ref="E70:E71"/>
    <mergeCell ref="F70:F71"/>
    <mergeCell ref="E72:E73"/>
    <mergeCell ref="F72:F73"/>
    <mergeCell ref="E74:E75"/>
    <mergeCell ref="F74:F75"/>
    <mergeCell ref="E76:E77"/>
    <mergeCell ref="F76:F77"/>
    <mergeCell ref="E64:E65"/>
    <mergeCell ref="F64:F65"/>
    <mergeCell ref="E66:E67"/>
    <mergeCell ref="F66:F67"/>
    <mergeCell ref="E54:E55"/>
    <mergeCell ref="F54:F55"/>
    <mergeCell ref="E68:E69"/>
    <mergeCell ref="F68:F69"/>
    <mergeCell ref="E58:E59"/>
    <mergeCell ref="F58:F59"/>
    <mergeCell ref="E60:E61"/>
    <mergeCell ref="F60:F61"/>
    <mergeCell ref="E62:E63"/>
    <mergeCell ref="F62:F63"/>
    <mergeCell ref="E56:E57"/>
    <mergeCell ref="F56:F57"/>
    <mergeCell ref="E46:E47"/>
    <mergeCell ref="F46:F47"/>
    <mergeCell ref="E48:E49"/>
    <mergeCell ref="F48:F49"/>
    <mergeCell ref="E50:E51"/>
    <mergeCell ref="F50:F51"/>
    <mergeCell ref="E52:E53"/>
    <mergeCell ref="F52:F53"/>
    <mergeCell ref="E40:E41"/>
    <mergeCell ref="F40:F41"/>
    <mergeCell ref="E42:E43"/>
    <mergeCell ref="F42:F43"/>
    <mergeCell ref="E30:E31"/>
    <mergeCell ref="F30:F31"/>
    <mergeCell ref="E44:E45"/>
    <mergeCell ref="F44:F45"/>
    <mergeCell ref="E34:E35"/>
    <mergeCell ref="F34:F35"/>
    <mergeCell ref="E36:E37"/>
    <mergeCell ref="F36:F37"/>
    <mergeCell ref="E38:E39"/>
    <mergeCell ref="F38:F39"/>
    <mergeCell ref="E32:E33"/>
    <mergeCell ref="F32:F33"/>
    <mergeCell ref="E22:E23"/>
    <mergeCell ref="F22:F23"/>
    <mergeCell ref="E24:E25"/>
    <mergeCell ref="F24:F25"/>
    <mergeCell ref="E26:E27"/>
    <mergeCell ref="F26:F27"/>
    <mergeCell ref="E28:E29"/>
    <mergeCell ref="F28:F29"/>
    <mergeCell ref="E16:E17"/>
    <mergeCell ref="F16:F17"/>
    <mergeCell ref="E18:E19"/>
    <mergeCell ref="F18:F19"/>
    <mergeCell ref="E20:E21"/>
    <mergeCell ref="F20:F21"/>
    <mergeCell ref="C130:C131"/>
    <mergeCell ref="C132:C133"/>
    <mergeCell ref="C126:C127"/>
    <mergeCell ref="C128:C129"/>
    <mergeCell ref="C118:C119"/>
    <mergeCell ref="C120:C121"/>
    <mergeCell ref="C92:C93"/>
    <mergeCell ref="C94:C95"/>
    <mergeCell ref="E10:E11"/>
    <mergeCell ref="F10:F11"/>
    <mergeCell ref="E12:E13"/>
    <mergeCell ref="F12:F13"/>
    <mergeCell ref="C122:C123"/>
    <mergeCell ref="C124:C125"/>
    <mergeCell ref="C106:C107"/>
    <mergeCell ref="C108:C109"/>
    <mergeCell ref="C110:C111"/>
    <mergeCell ref="C112:C113"/>
    <mergeCell ref="C114:C115"/>
    <mergeCell ref="C116:C117"/>
    <mergeCell ref="C96:C97"/>
    <mergeCell ref="C98:C99"/>
    <mergeCell ref="C100:C101"/>
    <mergeCell ref="C102:C103"/>
    <mergeCell ref="C88:C89"/>
    <mergeCell ref="C78:C79"/>
    <mergeCell ref="C80:C81"/>
    <mergeCell ref="C82:C83"/>
    <mergeCell ref="C84:C85"/>
    <mergeCell ref="C58:C59"/>
    <mergeCell ref="C60:C61"/>
    <mergeCell ref="C86:C87"/>
    <mergeCell ref="C90:C91"/>
    <mergeCell ref="C66:C67"/>
    <mergeCell ref="C68:C69"/>
    <mergeCell ref="C70:C71"/>
    <mergeCell ref="C72:C73"/>
    <mergeCell ref="C74:C75"/>
    <mergeCell ref="C76:C77"/>
    <mergeCell ref="C62:C63"/>
    <mergeCell ref="C64:C65"/>
    <mergeCell ref="C42:C43"/>
    <mergeCell ref="C44:C45"/>
    <mergeCell ref="C46:C47"/>
    <mergeCell ref="C48:C49"/>
    <mergeCell ref="C50:C51"/>
    <mergeCell ref="C52:C53"/>
    <mergeCell ref="C54:C55"/>
    <mergeCell ref="C56:C57"/>
    <mergeCell ref="C30:C31"/>
    <mergeCell ref="C32:C33"/>
    <mergeCell ref="C34:C35"/>
    <mergeCell ref="C36:C37"/>
    <mergeCell ref="C38:C39"/>
    <mergeCell ref="C40:C4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10:C11"/>
    <mergeCell ref="D7:E7"/>
    <mergeCell ref="A5:B5"/>
    <mergeCell ref="A7:A9"/>
    <mergeCell ref="B7:B9"/>
    <mergeCell ref="C7:C9"/>
    <mergeCell ref="C5:F5"/>
    <mergeCell ref="E14:E15"/>
    <mergeCell ref="F14:F15"/>
    <mergeCell ref="C2:F2"/>
    <mergeCell ref="A3:B3"/>
    <mergeCell ref="C3:F3"/>
    <mergeCell ref="A1:F1"/>
    <mergeCell ref="A2:B2"/>
    <mergeCell ref="A4:B4"/>
    <mergeCell ref="C4:F4"/>
    <mergeCell ref="F88:F89"/>
    <mergeCell ref="A104:A105"/>
    <mergeCell ref="B104:B105"/>
    <mergeCell ref="C104:C105"/>
    <mergeCell ref="E104:E105"/>
    <mergeCell ref="F104:F105"/>
    <mergeCell ref="A88:A89"/>
    <mergeCell ref="B88:B89"/>
    <mergeCell ref="B148:B149"/>
    <mergeCell ref="B150:B151"/>
    <mergeCell ref="B158:B159"/>
    <mergeCell ref="B160:B161"/>
    <mergeCell ref="B152:B153"/>
    <mergeCell ref="B154:B155"/>
    <mergeCell ref="B156:B157"/>
    <mergeCell ref="B140:B141"/>
    <mergeCell ref="B142:B143"/>
    <mergeCell ref="B144:B145"/>
    <mergeCell ref="B146:B147"/>
    <mergeCell ref="B162:B163"/>
    <mergeCell ref="A158:A159"/>
    <mergeCell ref="A160:A161"/>
    <mergeCell ref="A144:A145"/>
    <mergeCell ref="A146:A147"/>
    <mergeCell ref="A148:A149"/>
    <mergeCell ref="A150:A151"/>
    <mergeCell ref="A152:A153"/>
    <mergeCell ref="A154:A155"/>
    <mergeCell ref="A156:A157"/>
    <mergeCell ref="A162:A163"/>
    <mergeCell ref="A164:A165"/>
    <mergeCell ref="E140:E141"/>
    <mergeCell ref="E142:E143"/>
    <mergeCell ref="E144:E145"/>
    <mergeCell ref="B164:B165"/>
    <mergeCell ref="A140:A141"/>
    <mergeCell ref="A142:A143"/>
    <mergeCell ref="C146:C147"/>
    <mergeCell ref="C140:C141"/>
    <mergeCell ref="E146:E147"/>
    <mergeCell ref="E148:E149"/>
    <mergeCell ref="F140:F141"/>
    <mergeCell ref="C142:C143"/>
    <mergeCell ref="F142:F143"/>
    <mergeCell ref="C144:C145"/>
    <mergeCell ref="F144:F145"/>
    <mergeCell ref="C148:C149"/>
    <mergeCell ref="F148:F149"/>
    <mergeCell ref="F146:F147"/>
    <mergeCell ref="C154:C155"/>
    <mergeCell ref="F154:F155"/>
    <mergeCell ref="E158:E159"/>
    <mergeCell ref="E160:E161"/>
    <mergeCell ref="E154:E155"/>
    <mergeCell ref="E156:E157"/>
    <mergeCell ref="C160:C161"/>
    <mergeCell ref="C156:C157"/>
    <mergeCell ref="F156:F157"/>
    <mergeCell ref="C158:C159"/>
    <mergeCell ref="C150:C151"/>
    <mergeCell ref="F150:F151"/>
    <mergeCell ref="C152:C153"/>
    <mergeCell ref="F152:F153"/>
    <mergeCell ref="E150:E151"/>
    <mergeCell ref="E152:E153"/>
    <mergeCell ref="C164:C165"/>
    <mergeCell ref="F164:F165"/>
    <mergeCell ref="E164:E165"/>
    <mergeCell ref="E162:E163"/>
    <mergeCell ref="F158:F159"/>
    <mergeCell ref="F160:F161"/>
    <mergeCell ref="C162:C163"/>
    <mergeCell ref="F162:F163"/>
  </mergeCells>
  <printOptions/>
  <pageMargins left="0.5905511811023623" right="0" top="0.3937007874015748" bottom="0.1968503937007874" header="0.5118110236220472" footer="0.5118110236220472"/>
  <pageSetup horizontalDpi="600" verticalDpi="600" orientation="portrait" paperSize="9" scale="90" r:id="rId1"/>
  <ignoredErrors>
    <ignoredError sqref="E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74"/>
  <sheetViews>
    <sheetView showGridLines="0" zoomScale="115" zoomScaleNormal="115" zoomScalePageLayoutView="0" workbookViewId="0" topLeftCell="A1">
      <pane ySplit="7" topLeftCell="BM8" activePane="bottomLeft" state="frozen"/>
      <selection pane="topLeft" activeCell="A1" sqref="A1"/>
      <selection pane="bottomLeft" activeCell="H34" sqref="H34"/>
    </sheetView>
  </sheetViews>
  <sheetFormatPr defaultColWidth="9.140625" defaultRowHeight="12.75"/>
  <cols>
    <col min="1" max="1" width="6.00390625" style="19" customWidth="1"/>
    <col min="2" max="2" width="41.421875" style="27" customWidth="1"/>
    <col min="3" max="3" width="5.140625" style="25" bestFit="1" customWidth="1"/>
    <col min="4" max="4" width="16.421875" style="19" bestFit="1" customWidth="1"/>
    <col min="5" max="5" width="15.8515625" style="19" bestFit="1" customWidth="1"/>
    <col min="6" max="16384" width="9.140625" style="19" customWidth="1"/>
  </cols>
  <sheetData>
    <row r="1" spans="1:6" s="18" customFormat="1" ht="12" thickBot="1">
      <c r="A1" s="396" t="s">
        <v>45</v>
      </c>
      <c r="B1" s="396"/>
      <c r="C1" s="396"/>
      <c r="D1" s="396"/>
      <c r="E1" s="396"/>
      <c r="F1" s="51"/>
    </row>
    <row r="2" spans="1:6" s="18" customFormat="1" ht="15.75">
      <c r="A2" s="427" t="s">
        <v>133</v>
      </c>
      <c r="B2" s="428"/>
      <c r="C2" s="424" t="s">
        <v>449</v>
      </c>
      <c r="D2" s="425"/>
      <c r="E2" s="426"/>
      <c r="F2" s="107"/>
    </row>
    <row r="3" spans="1:6" ht="15.75">
      <c r="A3" s="388" t="s">
        <v>132</v>
      </c>
      <c r="B3" s="389"/>
      <c r="C3" s="393" t="s">
        <v>450</v>
      </c>
      <c r="D3" s="422"/>
      <c r="E3" s="423"/>
      <c r="F3" s="107"/>
    </row>
    <row r="4" spans="1:5" ht="15.75">
      <c r="A4" s="420" t="s">
        <v>379</v>
      </c>
      <c r="B4" s="420"/>
      <c r="C4" s="390" t="str">
        <f>IF(ISBLANK(Polročná_správa!B12),"  ",Polročná_správa!B12)</f>
        <v>VIPO a.s.</v>
      </c>
      <c r="D4" s="341"/>
      <c r="E4" s="342"/>
    </row>
    <row r="5" spans="1:5" ht="15.75">
      <c r="A5" s="420" t="s">
        <v>205</v>
      </c>
      <c r="B5" s="421"/>
      <c r="C5" s="390" t="str">
        <f>IF(ISBLANK(Polročná_správa!E6),"  ",Polročná_správa!E6)</f>
        <v>31409911</v>
      </c>
      <c r="D5" s="341"/>
      <c r="E5" s="342"/>
    </row>
    <row r="7" spans="1:5" ht="27">
      <c r="A7" s="28" t="s">
        <v>123</v>
      </c>
      <c r="B7" s="28" t="s">
        <v>157</v>
      </c>
      <c r="C7" s="29" t="s">
        <v>134</v>
      </c>
      <c r="D7" s="28" t="s">
        <v>214</v>
      </c>
      <c r="E7" s="28" t="s">
        <v>212</v>
      </c>
    </row>
    <row r="8" spans="1:5" ht="9.75">
      <c r="A8" s="30"/>
      <c r="B8" s="86" t="s">
        <v>154</v>
      </c>
      <c r="C8" s="83" t="s">
        <v>573</v>
      </c>
      <c r="D8" s="110">
        <f>D9+D30+D70</f>
        <v>10905819</v>
      </c>
      <c r="E8" s="110">
        <f>E9+E30+E70</f>
        <v>10514607</v>
      </c>
    </row>
    <row r="9" spans="1:5" ht="9.75">
      <c r="A9" s="30" t="s">
        <v>216</v>
      </c>
      <c r="B9" s="31" t="s">
        <v>155</v>
      </c>
      <c r="C9" s="32" t="s">
        <v>574</v>
      </c>
      <c r="D9" s="110">
        <f>D10+D14+D15+D16+D19+D22+D26+D29</f>
        <v>5169709</v>
      </c>
      <c r="E9" s="110">
        <f>E10+E14+E15+E16+E19+E22+E26+E29</f>
        <v>4965522</v>
      </c>
    </row>
    <row r="10" spans="1:5" ht="9.75">
      <c r="A10" s="30" t="s">
        <v>297</v>
      </c>
      <c r="B10" s="31" t="s">
        <v>701</v>
      </c>
      <c r="C10" s="32" t="s">
        <v>575</v>
      </c>
      <c r="D10" s="110">
        <f>SUM(D11:D13)</f>
        <v>2203472</v>
      </c>
      <c r="E10" s="110">
        <f>SUM(E11:E13)</f>
        <v>2203472</v>
      </c>
    </row>
    <row r="11" spans="1:5" ht="9.75">
      <c r="A11" s="87" t="s">
        <v>576</v>
      </c>
      <c r="B11" s="33" t="s">
        <v>140</v>
      </c>
      <c r="C11" s="24" t="s">
        <v>577</v>
      </c>
      <c r="D11" s="53">
        <v>2203472</v>
      </c>
      <c r="E11" s="53">
        <v>2203472</v>
      </c>
    </row>
    <row r="12" spans="1:5" ht="9.75">
      <c r="A12" s="88" t="s">
        <v>135</v>
      </c>
      <c r="B12" s="33" t="s">
        <v>141</v>
      </c>
      <c r="C12" s="24" t="s">
        <v>578</v>
      </c>
      <c r="D12" s="53"/>
      <c r="E12" s="53"/>
    </row>
    <row r="13" spans="1:5" ht="9.75">
      <c r="A13" s="88" t="s">
        <v>262</v>
      </c>
      <c r="B13" s="33" t="s">
        <v>91</v>
      </c>
      <c r="C13" s="24" t="s">
        <v>579</v>
      </c>
      <c r="D13" s="53"/>
      <c r="E13" s="53"/>
    </row>
    <row r="14" spans="1:5" ht="9.75">
      <c r="A14" s="30" t="s">
        <v>306</v>
      </c>
      <c r="B14" s="31" t="s">
        <v>142</v>
      </c>
      <c r="C14" s="32" t="s">
        <v>580</v>
      </c>
      <c r="D14" s="53"/>
      <c r="E14" s="53"/>
    </row>
    <row r="15" spans="1:5" ht="9.75">
      <c r="A15" s="30" t="s">
        <v>307</v>
      </c>
      <c r="B15" s="31" t="s">
        <v>335</v>
      </c>
      <c r="C15" s="32" t="s">
        <v>581</v>
      </c>
      <c r="D15" s="53"/>
      <c r="E15" s="53"/>
    </row>
    <row r="16" spans="1:5" ht="9.75">
      <c r="A16" s="30" t="s">
        <v>308</v>
      </c>
      <c r="B16" s="31" t="s">
        <v>582</v>
      </c>
      <c r="C16" s="32" t="s">
        <v>583</v>
      </c>
      <c r="D16" s="110">
        <f>SUM(D17:D18)</f>
        <v>555583</v>
      </c>
      <c r="E16" s="110">
        <f>SUM(E17:E18)</f>
        <v>555583</v>
      </c>
    </row>
    <row r="17" spans="1:5" ht="9.75">
      <c r="A17" s="88" t="s">
        <v>584</v>
      </c>
      <c r="B17" s="33" t="s">
        <v>585</v>
      </c>
      <c r="C17" s="24" t="s">
        <v>586</v>
      </c>
      <c r="D17" s="53">
        <v>454459</v>
      </c>
      <c r="E17" s="53">
        <v>454459</v>
      </c>
    </row>
    <row r="18" spans="1:5" ht="9.75" customHeight="1">
      <c r="A18" s="88" t="s">
        <v>135</v>
      </c>
      <c r="B18" s="33" t="s">
        <v>587</v>
      </c>
      <c r="C18" s="24" t="s">
        <v>588</v>
      </c>
      <c r="D18" s="53">
        <v>101124</v>
      </c>
      <c r="E18" s="53">
        <v>101124</v>
      </c>
    </row>
    <row r="19" spans="1:5" ht="9.75">
      <c r="A19" s="30" t="s">
        <v>309</v>
      </c>
      <c r="B19" s="31" t="s">
        <v>589</v>
      </c>
      <c r="C19" s="32" t="s">
        <v>590</v>
      </c>
      <c r="D19" s="110">
        <f>SUM(D20:D21)</f>
        <v>418607</v>
      </c>
      <c r="E19" s="110">
        <f>SUM(E20:E21)</f>
        <v>418607</v>
      </c>
    </row>
    <row r="20" spans="1:5" ht="9.75">
      <c r="A20" s="88" t="s">
        <v>591</v>
      </c>
      <c r="B20" s="33" t="s">
        <v>592</v>
      </c>
      <c r="C20" s="24" t="s">
        <v>593</v>
      </c>
      <c r="D20" s="53"/>
      <c r="E20" s="53"/>
    </row>
    <row r="21" spans="1:5" ht="9.75">
      <c r="A21" s="88" t="s">
        <v>135</v>
      </c>
      <c r="B21" s="33" t="s">
        <v>594</v>
      </c>
      <c r="C21" s="24" t="s">
        <v>595</v>
      </c>
      <c r="D21" s="53">
        <v>418607</v>
      </c>
      <c r="E21" s="53">
        <v>418607</v>
      </c>
    </row>
    <row r="22" spans="1:5" ht="9.75">
      <c r="A22" s="30" t="s">
        <v>596</v>
      </c>
      <c r="B22" s="31" t="s">
        <v>597</v>
      </c>
      <c r="C22" s="32" t="s">
        <v>598</v>
      </c>
      <c r="D22" s="110">
        <f>SUM(D23+D24+D25)</f>
        <v>-996</v>
      </c>
      <c r="E22" s="110">
        <f>SUM(E23+E24+E25)</f>
        <v>-996</v>
      </c>
    </row>
    <row r="23" spans="1:5" ht="9.75">
      <c r="A23" s="88" t="s">
        <v>599</v>
      </c>
      <c r="B23" s="33" t="s">
        <v>143</v>
      </c>
      <c r="C23" s="24" t="s">
        <v>600</v>
      </c>
      <c r="D23" s="53">
        <v>-996</v>
      </c>
      <c r="E23" s="53">
        <v>-996</v>
      </c>
    </row>
    <row r="24" spans="1:5" ht="9.75">
      <c r="A24" s="88" t="s">
        <v>135</v>
      </c>
      <c r="B24" s="33" t="s">
        <v>144</v>
      </c>
      <c r="C24" s="24" t="s">
        <v>601</v>
      </c>
      <c r="D24" s="53"/>
      <c r="E24" s="53"/>
    </row>
    <row r="25" spans="1:5" ht="9.75">
      <c r="A25" s="88" t="s">
        <v>262</v>
      </c>
      <c r="B25" s="33" t="s">
        <v>425</v>
      </c>
      <c r="C25" s="24" t="s">
        <v>602</v>
      </c>
      <c r="D25" s="53"/>
      <c r="E25" s="53"/>
    </row>
    <row r="26" spans="1:5" ht="9.75">
      <c r="A26" s="30" t="s">
        <v>603</v>
      </c>
      <c r="B26" s="31" t="s">
        <v>336</v>
      </c>
      <c r="C26" s="32" t="s">
        <v>604</v>
      </c>
      <c r="D26" s="110">
        <f>SUM(D27+D28)</f>
        <v>1728856</v>
      </c>
      <c r="E26" s="110">
        <f>SUM(E27+E28)</f>
        <v>1408852</v>
      </c>
    </row>
    <row r="27" spans="1:5" ht="9.75">
      <c r="A27" s="87" t="s">
        <v>605</v>
      </c>
      <c r="B27" s="33" t="s">
        <v>145</v>
      </c>
      <c r="C27" s="24" t="s">
        <v>606</v>
      </c>
      <c r="D27" s="53">
        <v>1728856</v>
      </c>
      <c r="E27" s="53">
        <v>1408852</v>
      </c>
    </row>
    <row r="28" spans="1:5" ht="9.75">
      <c r="A28" s="88" t="s">
        <v>135</v>
      </c>
      <c r="B28" s="33" t="s">
        <v>146</v>
      </c>
      <c r="C28" s="24" t="s">
        <v>607</v>
      </c>
      <c r="D28" s="53"/>
      <c r="E28" s="53"/>
    </row>
    <row r="29" spans="1:5" ht="9.75">
      <c r="A29" s="30" t="s">
        <v>608</v>
      </c>
      <c r="B29" s="31" t="s">
        <v>35</v>
      </c>
      <c r="C29" s="32" t="s">
        <v>311</v>
      </c>
      <c r="D29" s="110">
        <f>'P2Súvaha- aktíva'!E10-(D10+D14+D15+D16+D19+D22+D26+D30+D70)</f>
        <v>264187</v>
      </c>
      <c r="E29" s="110">
        <f>'P2Súvaha- aktíva'!F10-(E10+E14+E15+E16+E19+E22+E26+E30+E70)</f>
        <v>380004</v>
      </c>
    </row>
    <row r="30" spans="1:5" ht="9.75">
      <c r="A30" s="30" t="s">
        <v>218</v>
      </c>
      <c r="B30" s="31" t="s">
        <v>156</v>
      </c>
      <c r="C30" s="32" t="s">
        <v>312</v>
      </c>
      <c r="D30" s="110">
        <f>D31+D47+D50+D51+D65+D68+D69</f>
        <v>5507805</v>
      </c>
      <c r="E30" s="110">
        <f>E31+E47+E50+E51+E65+E68+E69</f>
        <v>5504248</v>
      </c>
    </row>
    <row r="31" spans="1:7" ht="9.75">
      <c r="A31" s="30" t="s">
        <v>220</v>
      </c>
      <c r="B31" s="31" t="s">
        <v>609</v>
      </c>
      <c r="C31" s="32" t="s">
        <v>313</v>
      </c>
      <c r="D31" s="110">
        <f>SUM(D32+D36+D37+D38+D39+D40+D41+D42+D43+D44+D45+D46)</f>
        <v>53966</v>
      </c>
      <c r="E31" s="110">
        <f>SUM(E32+E36+E37+E38+E39+E40+E41+E42+E43+E44+E45+E46)</f>
        <v>39010</v>
      </c>
      <c r="G31" s="84"/>
    </row>
    <row r="32" spans="1:5" ht="9.75">
      <c r="A32" s="30" t="s">
        <v>551</v>
      </c>
      <c r="B32" s="31" t="s">
        <v>610</v>
      </c>
      <c r="C32" s="32" t="s">
        <v>314</v>
      </c>
      <c r="D32" s="110">
        <f>SUM(C33:C35)</f>
        <v>0</v>
      </c>
      <c r="E32" s="110">
        <f>SUM(D33:D35)</f>
        <v>0</v>
      </c>
    </row>
    <row r="33" spans="1:7" ht="19.5">
      <c r="A33" s="88" t="s">
        <v>553</v>
      </c>
      <c r="B33" s="33" t="s">
        <v>611</v>
      </c>
      <c r="C33" s="24" t="s">
        <v>315</v>
      </c>
      <c r="D33" s="53"/>
      <c r="E33" s="53"/>
      <c r="G33" s="84"/>
    </row>
    <row r="34" spans="1:5" ht="19.5">
      <c r="A34" s="88" t="s">
        <v>554</v>
      </c>
      <c r="B34" s="33" t="s">
        <v>612</v>
      </c>
      <c r="C34" s="24" t="s">
        <v>316</v>
      </c>
      <c r="D34" s="53"/>
      <c r="E34" s="53"/>
    </row>
    <row r="35" spans="1:5" ht="9.75">
      <c r="A35" s="88" t="s">
        <v>555</v>
      </c>
      <c r="B35" s="33" t="s">
        <v>613</v>
      </c>
      <c r="C35" s="24" t="s">
        <v>317</v>
      </c>
      <c r="D35" s="53"/>
      <c r="E35" s="53"/>
    </row>
    <row r="36" spans="1:5" ht="9.75">
      <c r="A36" s="88" t="s">
        <v>135</v>
      </c>
      <c r="B36" s="33" t="s">
        <v>771</v>
      </c>
      <c r="C36" s="24" t="s">
        <v>318</v>
      </c>
      <c r="D36" s="53"/>
      <c r="E36" s="53"/>
    </row>
    <row r="37" spans="1:5" ht="9.75">
      <c r="A37" s="88" t="s">
        <v>262</v>
      </c>
      <c r="B37" s="33" t="s">
        <v>614</v>
      </c>
      <c r="C37" s="24" t="s">
        <v>319</v>
      </c>
      <c r="D37" s="53"/>
      <c r="E37" s="53"/>
    </row>
    <row r="38" spans="1:5" ht="19.5">
      <c r="A38" s="88" t="s">
        <v>264</v>
      </c>
      <c r="B38" s="33" t="s">
        <v>615</v>
      </c>
      <c r="C38" s="24" t="s">
        <v>320</v>
      </c>
      <c r="D38" s="53"/>
      <c r="E38" s="53"/>
    </row>
    <row r="39" spans="1:5" ht="9.75">
      <c r="A39" s="88" t="s">
        <v>266</v>
      </c>
      <c r="B39" s="33" t="s">
        <v>339</v>
      </c>
      <c r="C39" s="24" t="s">
        <v>321</v>
      </c>
      <c r="D39" s="53"/>
      <c r="E39" s="53"/>
    </row>
    <row r="40" spans="1:5" ht="9.75">
      <c r="A40" s="88" t="s">
        <v>252</v>
      </c>
      <c r="B40" s="33" t="s">
        <v>147</v>
      </c>
      <c r="C40" s="24" t="s">
        <v>322</v>
      </c>
      <c r="D40" s="53"/>
      <c r="E40" s="53"/>
    </row>
    <row r="41" spans="1:5" ht="9.75">
      <c r="A41" s="88" t="s">
        <v>254</v>
      </c>
      <c r="B41" s="33" t="s">
        <v>337</v>
      </c>
      <c r="C41" s="24" t="s">
        <v>324</v>
      </c>
      <c r="D41" s="53"/>
      <c r="E41" s="53"/>
    </row>
    <row r="42" spans="1:5" ht="9.75">
      <c r="A42" s="88" t="s">
        <v>136</v>
      </c>
      <c r="B42" s="33" t="s">
        <v>338</v>
      </c>
      <c r="C42" s="24" t="s">
        <v>325</v>
      </c>
      <c r="D42" s="53"/>
      <c r="E42" s="53"/>
    </row>
    <row r="43" spans="1:5" ht="9.75">
      <c r="A43" s="88" t="s">
        <v>137</v>
      </c>
      <c r="B43" s="33" t="s">
        <v>148</v>
      </c>
      <c r="C43" s="24" t="s">
        <v>326</v>
      </c>
      <c r="D43" s="53">
        <v>43058</v>
      </c>
      <c r="E43" s="53">
        <v>28101</v>
      </c>
    </row>
    <row r="44" spans="1:5" ht="9.75">
      <c r="A44" s="88" t="s">
        <v>158</v>
      </c>
      <c r="B44" s="33" t="s">
        <v>616</v>
      </c>
      <c r="C44" s="24" t="s">
        <v>327</v>
      </c>
      <c r="D44" s="53"/>
      <c r="E44" s="53"/>
    </row>
    <row r="45" spans="1:5" ht="9.75">
      <c r="A45" s="88" t="s">
        <v>774</v>
      </c>
      <c r="B45" s="33" t="s">
        <v>617</v>
      </c>
      <c r="C45" s="24" t="s">
        <v>36</v>
      </c>
      <c r="D45" s="53"/>
      <c r="E45" s="53"/>
    </row>
    <row r="46" spans="1:5" ht="9.75">
      <c r="A46" s="88" t="s">
        <v>618</v>
      </c>
      <c r="B46" s="33" t="s">
        <v>149</v>
      </c>
      <c r="C46" s="24" t="s">
        <v>328</v>
      </c>
      <c r="D46" s="53">
        <v>10908</v>
      </c>
      <c r="E46" s="53">
        <v>10909</v>
      </c>
    </row>
    <row r="47" spans="1:5" ht="9.75">
      <c r="A47" s="30" t="s">
        <v>310</v>
      </c>
      <c r="B47" s="31" t="s">
        <v>619</v>
      </c>
      <c r="C47" s="32" t="s">
        <v>329</v>
      </c>
      <c r="D47" s="110">
        <f>D48+D49</f>
        <v>577154</v>
      </c>
      <c r="E47" s="110">
        <f>E48+E49</f>
        <v>365388</v>
      </c>
    </row>
    <row r="48" spans="1:5" ht="9.75">
      <c r="A48" s="87" t="s">
        <v>552</v>
      </c>
      <c r="B48" s="33" t="s">
        <v>620</v>
      </c>
      <c r="C48" s="24" t="s">
        <v>775</v>
      </c>
      <c r="D48" s="53"/>
      <c r="E48" s="53"/>
    </row>
    <row r="49" spans="1:5" ht="9.75">
      <c r="A49" s="87" t="s">
        <v>135</v>
      </c>
      <c r="B49" s="33" t="s">
        <v>621</v>
      </c>
      <c r="C49" s="24" t="s">
        <v>40</v>
      </c>
      <c r="D49" s="53">
        <v>577154</v>
      </c>
      <c r="E49" s="53">
        <v>365388</v>
      </c>
    </row>
    <row r="50" spans="1:5" ht="9.75">
      <c r="A50" s="30" t="s">
        <v>245</v>
      </c>
      <c r="B50" s="31" t="s">
        <v>622</v>
      </c>
      <c r="C50" s="32" t="s">
        <v>623</v>
      </c>
      <c r="D50" s="53">
        <v>311111</v>
      </c>
      <c r="E50" s="53">
        <v>311111</v>
      </c>
    </row>
    <row r="51" spans="1:5" ht="9.75">
      <c r="A51" s="30" t="s">
        <v>323</v>
      </c>
      <c r="B51" s="31" t="s">
        <v>778</v>
      </c>
      <c r="C51" s="32" t="s">
        <v>38</v>
      </c>
      <c r="D51" s="110">
        <f>D52+D56+D57+D58+D59+D60+D61+D62+D63+D64</f>
        <v>2255897</v>
      </c>
      <c r="E51" s="110">
        <f>E52+E56+E57+E58+E59+E60+E61+E62+E63+E64</f>
        <v>2842396</v>
      </c>
    </row>
    <row r="52" spans="1:5" ht="9.75">
      <c r="A52" s="30" t="s">
        <v>557</v>
      </c>
      <c r="B52" s="31" t="s">
        <v>624</v>
      </c>
      <c r="C52" s="32" t="s">
        <v>39</v>
      </c>
      <c r="D52" s="110">
        <f>D53+D54+D55</f>
        <v>1651202</v>
      </c>
      <c r="E52" s="110">
        <f>E53+E54+E55</f>
        <v>2418235</v>
      </c>
    </row>
    <row r="53" spans="1:5" ht="19.5">
      <c r="A53" s="88" t="s">
        <v>553</v>
      </c>
      <c r="B53" s="33" t="s">
        <v>611</v>
      </c>
      <c r="C53" s="24" t="s">
        <v>776</v>
      </c>
      <c r="D53" s="53"/>
      <c r="E53" s="53"/>
    </row>
    <row r="54" spans="1:5" ht="19.5">
      <c r="A54" s="88" t="s">
        <v>554</v>
      </c>
      <c r="B54" s="33" t="s">
        <v>612</v>
      </c>
      <c r="C54" s="24" t="s">
        <v>777</v>
      </c>
      <c r="D54" s="53"/>
      <c r="E54" s="53"/>
    </row>
    <row r="55" spans="1:5" ht="9.75">
      <c r="A55" s="88" t="s">
        <v>555</v>
      </c>
      <c r="B55" s="33" t="s">
        <v>613</v>
      </c>
      <c r="C55" s="24" t="s">
        <v>625</v>
      </c>
      <c r="D55" s="53">
        <v>1651202</v>
      </c>
      <c r="E55" s="53">
        <v>2418235</v>
      </c>
    </row>
    <row r="56" spans="1:5" ht="9.75">
      <c r="A56" s="88" t="s">
        <v>135</v>
      </c>
      <c r="B56" s="33" t="s">
        <v>771</v>
      </c>
      <c r="C56" s="24" t="s">
        <v>626</v>
      </c>
      <c r="D56" s="53"/>
      <c r="E56" s="53"/>
    </row>
    <row r="57" spans="1:5" ht="9.75">
      <c r="A57" s="88" t="s">
        <v>262</v>
      </c>
      <c r="B57" s="33" t="s">
        <v>614</v>
      </c>
      <c r="C57" s="24" t="s">
        <v>627</v>
      </c>
      <c r="D57" s="53"/>
      <c r="E57" s="53"/>
    </row>
    <row r="58" spans="1:5" ht="19.5">
      <c r="A58" s="88" t="s">
        <v>264</v>
      </c>
      <c r="B58" s="33" t="s">
        <v>615</v>
      </c>
      <c r="C58" s="24" t="s">
        <v>628</v>
      </c>
      <c r="D58" s="53"/>
      <c r="E58" s="53"/>
    </row>
    <row r="59" spans="1:5" ht="9.75">
      <c r="A59" s="88" t="s">
        <v>266</v>
      </c>
      <c r="B59" s="33" t="s">
        <v>150</v>
      </c>
      <c r="C59" s="24" t="s">
        <v>629</v>
      </c>
      <c r="D59" s="53"/>
      <c r="E59" s="53"/>
    </row>
    <row r="60" spans="1:5" ht="9.75">
      <c r="A60" s="88" t="s">
        <v>252</v>
      </c>
      <c r="B60" s="33" t="s">
        <v>151</v>
      </c>
      <c r="C60" s="24" t="s">
        <v>630</v>
      </c>
      <c r="D60" s="53">
        <v>192748</v>
      </c>
      <c r="E60" s="53">
        <v>179306</v>
      </c>
    </row>
    <row r="61" spans="1:5" ht="9.75">
      <c r="A61" s="88" t="s">
        <v>254</v>
      </c>
      <c r="B61" s="33" t="s">
        <v>428</v>
      </c>
      <c r="C61" s="24" t="s">
        <v>631</v>
      </c>
      <c r="D61" s="53">
        <v>118607</v>
      </c>
      <c r="E61" s="53">
        <v>96792</v>
      </c>
    </row>
    <row r="62" spans="1:5" ht="9.75">
      <c r="A62" s="88" t="s">
        <v>136</v>
      </c>
      <c r="B62" s="33" t="s">
        <v>152</v>
      </c>
      <c r="C62" s="24" t="s">
        <v>632</v>
      </c>
      <c r="D62" s="53">
        <v>215238</v>
      </c>
      <c r="E62" s="53">
        <v>85191</v>
      </c>
    </row>
    <row r="63" spans="1:5" ht="9.75">
      <c r="A63" s="88" t="s">
        <v>137</v>
      </c>
      <c r="B63" s="33" t="s">
        <v>633</v>
      </c>
      <c r="C63" s="24" t="s">
        <v>634</v>
      </c>
      <c r="D63" s="53"/>
      <c r="E63" s="53"/>
    </row>
    <row r="64" spans="1:5" ht="9.75">
      <c r="A64" s="88" t="s">
        <v>158</v>
      </c>
      <c r="B64" s="33" t="s">
        <v>635</v>
      </c>
      <c r="C64" s="24" t="s">
        <v>636</v>
      </c>
      <c r="D64" s="53">
        <v>78102</v>
      </c>
      <c r="E64" s="53">
        <v>62872</v>
      </c>
    </row>
    <row r="65" spans="1:5" ht="9.75">
      <c r="A65" s="30" t="s">
        <v>37</v>
      </c>
      <c r="B65" s="31" t="s">
        <v>637</v>
      </c>
      <c r="C65" s="32" t="s">
        <v>638</v>
      </c>
      <c r="D65" s="110">
        <f>SUM(D66:D67)</f>
        <v>1648492</v>
      </c>
      <c r="E65" s="110">
        <f>SUM(E66:E67)</f>
        <v>637454</v>
      </c>
    </row>
    <row r="66" spans="1:5" ht="9.75">
      <c r="A66" s="87" t="s">
        <v>558</v>
      </c>
      <c r="B66" s="33" t="s">
        <v>620</v>
      </c>
      <c r="C66" s="24" t="s">
        <v>639</v>
      </c>
      <c r="D66" s="53">
        <v>113405</v>
      </c>
      <c r="E66" s="53">
        <v>188724</v>
      </c>
    </row>
    <row r="67" spans="1:5" ht="9.75">
      <c r="A67" s="88" t="s">
        <v>135</v>
      </c>
      <c r="B67" s="33" t="s">
        <v>621</v>
      </c>
      <c r="C67" s="24" t="s">
        <v>640</v>
      </c>
      <c r="D67" s="53">
        <v>1535087</v>
      </c>
      <c r="E67" s="53">
        <v>448730</v>
      </c>
    </row>
    <row r="68" spans="1:5" ht="9.75">
      <c r="A68" s="30" t="s">
        <v>641</v>
      </c>
      <c r="B68" s="31" t="s">
        <v>153</v>
      </c>
      <c r="C68" s="32" t="s">
        <v>642</v>
      </c>
      <c r="D68" s="53">
        <v>661185</v>
      </c>
      <c r="E68" s="53">
        <v>1308889</v>
      </c>
    </row>
    <row r="69" spans="1:5" ht="9.75">
      <c r="A69" s="30" t="s">
        <v>643</v>
      </c>
      <c r="B69" s="31" t="s">
        <v>340</v>
      </c>
      <c r="C69" s="32" t="s">
        <v>644</v>
      </c>
      <c r="D69" s="53"/>
      <c r="E69" s="53"/>
    </row>
    <row r="70" spans="1:5" ht="9.75">
      <c r="A70" s="30" t="s">
        <v>257</v>
      </c>
      <c r="B70" s="31" t="s">
        <v>546</v>
      </c>
      <c r="C70" s="34">
        <v>141</v>
      </c>
      <c r="D70" s="110">
        <f>SUM(D71:D74)</f>
        <v>228305</v>
      </c>
      <c r="E70" s="110">
        <f>SUM(E71:E74)</f>
        <v>44837</v>
      </c>
    </row>
    <row r="71" spans="1:5" ht="9.75">
      <c r="A71" s="87" t="s">
        <v>49</v>
      </c>
      <c r="B71" s="33" t="s">
        <v>41</v>
      </c>
      <c r="C71" s="24" t="s">
        <v>645</v>
      </c>
      <c r="D71" s="53"/>
      <c r="E71" s="53"/>
    </row>
    <row r="72" spans="1:5" ht="9.75">
      <c r="A72" s="44" t="s">
        <v>135</v>
      </c>
      <c r="B72" s="33" t="s">
        <v>42</v>
      </c>
      <c r="C72" s="24" t="s">
        <v>646</v>
      </c>
      <c r="D72" s="53"/>
      <c r="E72" s="53">
        <v>206</v>
      </c>
    </row>
    <row r="73" spans="1:5" ht="9.75">
      <c r="A73" s="44" t="s">
        <v>262</v>
      </c>
      <c r="B73" s="33" t="s">
        <v>43</v>
      </c>
      <c r="C73" s="24" t="s">
        <v>647</v>
      </c>
      <c r="D73" s="53">
        <v>228305</v>
      </c>
      <c r="E73" s="53">
        <v>44631</v>
      </c>
    </row>
    <row r="74" spans="1:5" ht="9.75">
      <c r="A74" s="44" t="s">
        <v>264</v>
      </c>
      <c r="B74" s="33" t="s">
        <v>44</v>
      </c>
      <c r="C74" s="24" t="s">
        <v>648</v>
      </c>
      <c r="D74" s="53"/>
      <c r="E74" s="53"/>
    </row>
  </sheetData>
  <sheetProtection password="9F76" sheet="1" objects="1" scenarios="1" formatCells="0" formatColumns="0" formatRows="0"/>
  <mergeCells count="9">
    <mergeCell ref="C2:E2"/>
    <mergeCell ref="A1:E1"/>
    <mergeCell ref="A4:B4"/>
    <mergeCell ref="C4:E4"/>
    <mergeCell ref="A2:B2"/>
    <mergeCell ref="A5:B5"/>
    <mergeCell ref="C5:E5"/>
    <mergeCell ref="A3:B3"/>
    <mergeCell ref="C3:E3"/>
  </mergeCells>
  <printOptions/>
  <pageMargins left="0.5905511811023623" right="0" top="0.5905511811023623" bottom="0.3937007874015748" header="0.5118110236220472" footer="0.5118110236220472"/>
  <pageSetup horizontalDpi="204" verticalDpi="204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69"/>
  <sheetViews>
    <sheetView showGridLines="0" zoomScale="115" zoomScaleNormal="115" zoomScalePageLayoutView="0" workbookViewId="0" topLeftCell="A1">
      <selection activeCell="E29" sqref="E29"/>
    </sheetView>
  </sheetViews>
  <sheetFormatPr defaultColWidth="9.140625" defaultRowHeight="12.75"/>
  <cols>
    <col min="1" max="1" width="5.00390625" style="35" customWidth="1"/>
    <col min="2" max="2" width="47.57421875" style="36" customWidth="1"/>
    <col min="3" max="3" width="5.140625" style="35" bestFit="1" customWidth="1"/>
    <col min="4" max="4" width="18.57421875" style="35" customWidth="1"/>
    <col min="5" max="5" width="19.00390625" style="35" customWidth="1"/>
    <col min="6" max="6" width="1.1484375" style="35" customWidth="1"/>
    <col min="7" max="7" width="14.00390625" style="35" hidden="1" customWidth="1"/>
    <col min="8" max="16384" width="9.140625" style="35" customWidth="1"/>
  </cols>
  <sheetData>
    <row r="1" spans="1:7" s="18" customFormat="1" ht="12" thickBot="1">
      <c r="A1" s="396" t="s">
        <v>46</v>
      </c>
      <c r="B1" s="396"/>
      <c r="C1" s="396"/>
      <c r="D1" s="396"/>
      <c r="E1" s="396"/>
      <c r="F1" s="396"/>
      <c r="G1" s="396"/>
    </row>
    <row r="2" spans="1:7" s="18" customFormat="1" ht="15.75">
      <c r="A2" s="388" t="s">
        <v>133</v>
      </c>
      <c r="B2" s="389"/>
      <c r="C2" s="393" t="s">
        <v>449</v>
      </c>
      <c r="D2" s="431"/>
      <c r="E2" s="431"/>
      <c r="F2" s="431"/>
      <c r="G2" s="432"/>
    </row>
    <row r="3" spans="1:7" s="19" customFormat="1" ht="15.75">
      <c r="A3" s="388" t="s">
        <v>132</v>
      </c>
      <c r="B3" s="389"/>
      <c r="C3" s="393" t="s">
        <v>451</v>
      </c>
      <c r="D3" s="431"/>
      <c r="E3" s="431"/>
      <c r="F3" s="431"/>
      <c r="G3" s="432"/>
    </row>
    <row r="4" spans="1:7" s="19" customFormat="1" ht="16.5" customHeight="1">
      <c r="A4" s="420" t="s">
        <v>379</v>
      </c>
      <c r="B4" s="420"/>
      <c r="C4" s="390" t="str">
        <f>IF(ISBLANK(Polročná_správa!B12),"  ",Polročná_správa!B12)</f>
        <v>VIPO a.s.</v>
      </c>
      <c r="D4" s="429"/>
      <c r="E4" s="429"/>
      <c r="F4" s="429"/>
      <c r="G4" s="430"/>
    </row>
    <row r="5" spans="1:7" s="19" customFormat="1" ht="15.75">
      <c r="A5" s="420" t="s">
        <v>205</v>
      </c>
      <c r="B5" s="421"/>
      <c r="C5" s="390" t="str">
        <f>IF(ISBLANK(Polročná_správa!E6),"  ",Polročná_správa!E6)</f>
        <v>31409911</v>
      </c>
      <c r="D5" s="341"/>
      <c r="E5" s="341"/>
      <c r="F5" s="341"/>
      <c r="G5" s="342"/>
    </row>
    <row r="7" spans="1:7" ht="9" customHeight="1">
      <c r="A7" s="436" t="s">
        <v>123</v>
      </c>
      <c r="B7" s="400" t="s">
        <v>194</v>
      </c>
      <c r="C7" s="400" t="s">
        <v>134</v>
      </c>
      <c r="D7" s="435" t="s">
        <v>47</v>
      </c>
      <c r="E7" s="435"/>
      <c r="F7" s="56"/>
      <c r="G7" s="433" t="s">
        <v>698</v>
      </c>
    </row>
    <row r="8" spans="1:7" ht="29.25">
      <c r="A8" s="437"/>
      <c r="B8" s="438"/>
      <c r="C8" s="438"/>
      <c r="D8" s="37" t="s">
        <v>48</v>
      </c>
      <c r="E8" s="37" t="s">
        <v>716</v>
      </c>
      <c r="F8" s="56"/>
      <c r="G8" s="434"/>
    </row>
    <row r="9" spans="1:7" ht="9.75">
      <c r="A9" s="83" t="s">
        <v>356</v>
      </c>
      <c r="B9" s="125" t="s">
        <v>649</v>
      </c>
      <c r="C9" s="83" t="s">
        <v>330</v>
      </c>
      <c r="D9" s="53">
        <v>5835303</v>
      </c>
      <c r="E9" s="53">
        <f>E12+E13</f>
        <v>3596390</v>
      </c>
      <c r="F9" s="112"/>
      <c r="G9" s="53"/>
    </row>
    <row r="10" spans="1:7" ht="9.75">
      <c r="A10" s="83" t="s">
        <v>372</v>
      </c>
      <c r="B10" s="125" t="s">
        <v>650</v>
      </c>
      <c r="C10" s="83" t="s">
        <v>331</v>
      </c>
      <c r="D10" s="110">
        <f>SUM(D11+D12+D13+D14+D15+D16+D17)</f>
        <v>6443312</v>
      </c>
      <c r="E10" s="110">
        <f>SUM(E11+E12+E13+E14+E15+E16+E17)</f>
        <v>4375624</v>
      </c>
      <c r="F10" s="113"/>
      <c r="G10" s="110">
        <f>SUM(G11+G12+G13+G14+G15+G16+G17)</f>
        <v>0</v>
      </c>
    </row>
    <row r="11" spans="1:7" ht="9.75">
      <c r="A11" s="24" t="s">
        <v>354</v>
      </c>
      <c r="B11" s="126" t="s">
        <v>159</v>
      </c>
      <c r="C11" s="24" t="s">
        <v>332</v>
      </c>
      <c r="D11" s="53"/>
      <c r="E11" s="53"/>
      <c r="F11" s="112"/>
      <c r="G11" s="53"/>
    </row>
    <row r="12" spans="1:7" ht="9.75">
      <c r="A12" s="24" t="s">
        <v>184</v>
      </c>
      <c r="B12" s="127" t="s">
        <v>651</v>
      </c>
      <c r="C12" s="24" t="s">
        <v>333</v>
      </c>
      <c r="D12" s="53">
        <v>1160537</v>
      </c>
      <c r="E12" s="53">
        <v>992146</v>
      </c>
      <c r="F12" s="112"/>
      <c r="G12" s="53"/>
    </row>
    <row r="13" spans="1:7" s="85" customFormat="1" ht="9.75">
      <c r="A13" s="24" t="s">
        <v>185</v>
      </c>
      <c r="B13" s="127" t="s">
        <v>652</v>
      </c>
      <c r="C13" s="24" t="s">
        <v>343</v>
      </c>
      <c r="D13" s="53">
        <v>4674767</v>
      </c>
      <c r="E13" s="53">
        <v>2604244</v>
      </c>
      <c r="F13" s="112"/>
      <c r="G13" s="53"/>
    </row>
    <row r="14" spans="1:7" s="85" customFormat="1" ht="9.75">
      <c r="A14" s="24" t="s">
        <v>186</v>
      </c>
      <c r="B14" s="127" t="s">
        <v>161</v>
      </c>
      <c r="C14" s="24" t="s">
        <v>344</v>
      </c>
      <c r="D14" s="53">
        <v>29368</v>
      </c>
      <c r="E14" s="53">
        <v>256507</v>
      </c>
      <c r="F14" s="112"/>
      <c r="G14" s="53"/>
    </row>
    <row r="15" spans="1:7" ht="9.75">
      <c r="A15" s="24" t="s">
        <v>375</v>
      </c>
      <c r="B15" s="127" t="s">
        <v>162</v>
      </c>
      <c r="C15" s="24" t="s">
        <v>345</v>
      </c>
      <c r="D15" s="53">
        <v>12173</v>
      </c>
      <c r="E15" s="53">
        <v>8740</v>
      </c>
      <c r="F15" s="112"/>
      <c r="G15" s="53"/>
    </row>
    <row r="16" spans="1:7" ht="19.5">
      <c r="A16" s="24" t="s">
        <v>187</v>
      </c>
      <c r="B16" s="127" t="s">
        <v>653</v>
      </c>
      <c r="C16" s="24" t="s">
        <v>346</v>
      </c>
      <c r="D16" s="53">
        <v>193413</v>
      </c>
      <c r="E16" s="53">
        <v>126384</v>
      </c>
      <c r="F16" s="112"/>
      <c r="G16" s="53"/>
    </row>
    <row r="17" spans="1:7" ht="9.75">
      <c r="A17" s="24" t="s">
        <v>188</v>
      </c>
      <c r="B17" s="127" t="s">
        <v>170</v>
      </c>
      <c r="C17" s="24" t="s">
        <v>347</v>
      </c>
      <c r="D17" s="53">
        <v>373054</v>
      </c>
      <c r="E17" s="53">
        <v>387603</v>
      </c>
      <c r="F17" s="112"/>
      <c r="G17" s="53"/>
    </row>
    <row r="18" spans="1:7" ht="9" customHeight="1">
      <c r="A18" s="83" t="s">
        <v>372</v>
      </c>
      <c r="B18" s="125" t="s">
        <v>654</v>
      </c>
      <c r="C18" s="83" t="s">
        <v>655</v>
      </c>
      <c r="D18" s="110">
        <f>SUM(D19+D20+D21+D22+D23+D28+D29+D32+D33+D34)</f>
        <v>6156958</v>
      </c>
      <c r="E18" s="110">
        <f>SUM(E19+E20+E21+E22+E23+E28+E29+E32+E33+E34)</f>
        <v>4230239</v>
      </c>
      <c r="F18" s="113"/>
      <c r="G18" s="110">
        <f>SUM(G19+G20+G21+G22+G23+G28+G29+G32+G33+G34)</f>
        <v>0</v>
      </c>
    </row>
    <row r="19" spans="1:7" ht="9.75">
      <c r="A19" s="24" t="s">
        <v>216</v>
      </c>
      <c r="B19" s="127" t="s">
        <v>160</v>
      </c>
      <c r="C19" s="24" t="s">
        <v>656</v>
      </c>
      <c r="D19" s="53"/>
      <c r="E19" s="53"/>
      <c r="F19" s="112"/>
      <c r="G19" s="53"/>
    </row>
    <row r="20" spans="1:7" ht="9.75">
      <c r="A20" s="24" t="s">
        <v>218</v>
      </c>
      <c r="B20" s="127" t="s">
        <v>163</v>
      </c>
      <c r="C20" s="24" t="s">
        <v>657</v>
      </c>
      <c r="D20" s="53">
        <v>2219118</v>
      </c>
      <c r="E20" s="53">
        <v>1921340</v>
      </c>
      <c r="F20" s="112"/>
      <c r="G20" s="53"/>
    </row>
    <row r="21" spans="1:7" ht="9.75">
      <c r="A21" s="24" t="s">
        <v>257</v>
      </c>
      <c r="B21" s="127" t="s">
        <v>658</v>
      </c>
      <c r="C21" s="24" t="s">
        <v>659</v>
      </c>
      <c r="D21" s="53"/>
      <c r="E21" s="53"/>
      <c r="F21" s="112"/>
      <c r="G21" s="53"/>
    </row>
    <row r="22" spans="1:7" ht="9.75">
      <c r="A22" s="24" t="s">
        <v>292</v>
      </c>
      <c r="B22" s="127" t="s">
        <v>164</v>
      </c>
      <c r="C22" s="24" t="s">
        <v>660</v>
      </c>
      <c r="D22" s="53">
        <v>742043</v>
      </c>
      <c r="E22" s="53">
        <v>561337</v>
      </c>
      <c r="F22" s="112"/>
      <c r="G22" s="53"/>
    </row>
    <row r="23" spans="1:7" ht="9.75">
      <c r="A23" s="24" t="s">
        <v>350</v>
      </c>
      <c r="B23" s="127" t="s">
        <v>183</v>
      </c>
      <c r="C23" s="24" t="s">
        <v>661</v>
      </c>
      <c r="D23" s="110">
        <f>SUM(D24+D25+D26+D27)</f>
        <v>1507632</v>
      </c>
      <c r="E23" s="110">
        <f>SUM(E24+E25+E26+E27)</f>
        <v>1326479</v>
      </c>
      <c r="F23" s="112"/>
      <c r="G23" s="110">
        <f>SUM(G24+G25+G26+G27)</f>
        <v>0</v>
      </c>
    </row>
    <row r="24" spans="1:7" ht="9.75">
      <c r="A24" s="24" t="s">
        <v>662</v>
      </c>
      <c r="B24" s="127" t="s">
        <v>165</v>
      </c>
      <c r="C24" s="24" t="s">
        <v>663</v>
      </c>
      <c r="D24" s="53">
        <v>1065432</v>
      </c>
      <c r="E24" s="53">
        <v>909583</v>
      </c>
      <c r="F24" s="112"/>
      <c r="G24" s="53"/>
    </row>
    <row r="25" spans="1:7" ht="9.75" customHeight="1">
      <c r="A25" s="24" t="s">
        <v>135</v>
      </c>
      <c r="B25" s="127" t="s">
        <v>166</v>
      </c>
      <c r="C25" s="24" t="s">
        <v>664</v>
      </c>
      <c r="D25" s="53">
        <v>15738</v>
      </c>
      <c r="E25" s="53">
        <v>16183</v>
      </c>
      <c r="F25" s="112"/>
      <c r="G25" s="53"/>
    </row>
    <row r="26" spans="1:7" ht="9.75" customHeight="1">
      <c r="A26" s="24" t="s">
        <v>262</v>
      </c>
      <c r="B26" s="127" t="s">
        <v>427</v>
      </c>
      <c r="C26" s="24" t="s">
        <v>665</v>
      </c>
      <c r="D26" s="53">
        <v>365417</v>
      </c>
      <c r="E26" s="53">
        <v>324895</v>
      </c>
      <c r="F26" s="112"/>
      <c r="G26" s="53"/>
    </row>
    <row r="27" spans="1:7" ht="9.75">
      <c r="A27" s="24" t="s">
        <v>264</v>
      </c>
      <c r="B27" s="127" t="s">
        <v>167</v>
      </c>
      <c r="C27" s="24" t="s">
        <v>666</v>
      </c>
      <c r="D27" s="53">
        <v>61045</v>
      </c>
      <c r="E27" s="53">
        <v>75818</v>
      </c>
      <c r="F27" s="112"/>
      <c r="G27" s="53"/>
    </row>
    <row r="28" spans="1:7" ht="9" customHeight="1">
      <c r="A28" s="24" t="s">
        <v>351</v>
      </c>
      <c r="B28" s="127" t="s">
        <v>168</v>
      </c>
      <c r="C28" s="24" t="s">
        <v>667</v>
      </c>
      <c r="D28" s="53">
        <v>6863</v>
      </c>
      <c r="E28" s="53">
        <v>10127</v>
      </c>
      <c r="F28" s="112"/>
      <c r="G28" s="53"/>
    </row>
    <row r="29" spans="1:7" ht="19.5">
      <c r="A29" s="24" t="s">
        <v>352</v>
      </c>
      <c r="B29" s="127" t="s">
        <v>431</v>
      </c>
      <c r="C29" s="24" t="s">
        <v>50</v>
      </c>
      <c r="D29" s="121">
        <f>SUM(D30+D31)</f>
        <v>245609</v>
      </c>
      <c r="E29" s="122">
        <f>SUM(E30+E31)</f>
        <v>251130</v>
      </c>
      <c r="F29" s="112"/>
      <c r="G29" s="121">
        <f>SUM(G30+G31)</f>
        <v>0</v>
      </c>
    </row>
    <row r="30" spans="1:7" ht="19.5">
      <c r="A30" s="24" t="s">
        <v>668</v>
      </c>
      <c r="B30" s="127" t="s">
        <v>669</v>
      </c>
      <c r="C30" s="24" t="s">
        <v>51</v>
      </c>
      <c r="D30" s="53">
        <v>245609</v>
      </c>
      <c r="E30" s="53">
        <v>251130</v>
      </c>
      <c r="F30" s="112"/>
      <c r="G30" s="53"/>
    </row>
    <row r="31" spans="1:7" ht="19.5">
      <c r="A31" s="24" t="s">
        <v>135</v>
      </c>
      <c r="B31" s="127" t="s">
        <v>670</v>
      </c>
      <c r="C31" s="24" t="s">
        <v>52</v>
      </c>
      <c r="D31" s="53"/>
      <c r="E31" s="53"/>
      <c r="F31" s="112"/>
      <c r="G31" s="53"/>
    </row>
    <row r="32" spans="1:7" ht="9" customHeight="1">
      <c r="A32" s="24" t="s">
        <v>353</v>
      </c>
      <c r="B32" s="127" t="s">
        <v>169</v>
      </c>
      <c r="C32" s="24" t="s">
        <v>53</v>
      </c>
      <c r="D32" s="53">
        <v>172170</v>
      </c>
      <c r="E32" s="53">
        <v>112614</v>
      </c>
      <c r="F32" s="112"/>
      <c r="G32" s="53"/>
    </row>
    <row r="33" spans="1:7" ht="9.75">
      <c r="A33" s="24" t="s">
        <v>354</v>
      </c>
      <c r="B33" s="127" t="s">
        <v>671</v>
      </c>
      <c r="C33" s="24" t="s">
        <v>54</v>
      </c>
      <c r="D33" s="53"/>
      <c r="E33" s="53"/>
      <c r="F33" s="112"/>
      <c r="G33" s="53"/>
    </row>
    <row r="34" spans="1:7" ht="9" customHeight="1">
      <c r="A34" s="24" t="s">
        <v>355</v>
      </c>
      <c r="B34" s="127" t="s">
        <v>171</v>
      </c>
      <c r="C34" s="24" t="s">
        <v>55</v>
      </c>
      <c r="D34" s="53">
        <v>1263523</v>
      </c>
      <c r="E34" s="53">
        <v>47212</v>
      </c>
      <c r="F34" s="112"/>
      <c r="G34" s="53"/>
    </row>
    <row r="35" spans="1:7" ht="9.75">
      <c r="A35" s="128" t="s">
        <v>376</v>
      </c>
      <c r="B35" s="128" t="s">
        <v>182</v>
      </c>
      <c r="C35" s="83" t="s">
        <v>56</v>
      </c>
      <c r="D35" s="110">
        <f>SUM(D10-D18)</f>
        <v>286354</v>
      </c>
      <c r="E35" s="110">
        <f>SUM(E10-E18)</f>
        <v>145385</v>
      </c>
      <c r="F35" s="114"/>
      <c r="G35" s="110">
        <f>SUM(G10-G18)</f>
        <v>0</v>
      </c>
    </row>
    <row r="36" spans="1:7" ht="9" customHeight="1">
      <c r="A36" s="129" t="s">
        <v>356</v>
      </c>
      <c r="B36" s="128" t="s">
        <v>181</v>
      </c>
      <c r="C36" s="83" t="s">
        <v>57</v>
      </c>
      <c r="D36" s="110">
        <f>SUM(D11+D12+D13+D14+D15)-(D19+D20+D21+D22)</f>
        <v>2915684</v>
      </c>
      <c r="E36" s="110">
        <f>SUM(E11+E12+E13+E14+E15)-(E19+E20+E21+E22)</f>
        <v>1378960</v>
      </c>
      <c r="F36" s="113"/>
      <c r="G36" s="110">
        <f>SUM(G11+G12+G13+G14+G15)-(G19+G20+G21+G22)</f>
        <v>0</v>
      </c>
    </row>
    <row r="37" spans="1:7" ht="9.75">
      <c r="A37" s="129" t="s">
        <v>372</v>
      </c>
      <c r="B37" s="128" t="s">
        <v>672</v>
      </c>
      <c r="C37" s="83" t="s">
        <v>58</v>
      </c>
      <c r="D37" s="110">
        <f>SUM(D38+D39+D43+D47+D50+D51+D52)</f>
        <v>49</v>
      </c>
      <c r="E37" s="110">
        <f>SUM(E38+E39+E43+E47+E50+E51+E52)</f>
        <v>426</v>
      </c>
      <c r="F37" s="113"/>
      <c r="G37" s="110">
        <f>SUM(G38+G39+G43+G47+G50+G51+G52)</f>
        <v>0</v>
      </c>
    </row>
    <row r="38" spans="1:7" ht="9" customHeight="1">
      <c r="A38" s="24" t="s">
        <v>429</v>
      </c>
      <c r="B38" s="127" t="s">
        <v>172</v>
      </c>
      <c r="C38" s="24" t="s">
        <v>59</v>
      </c>
      <c r="D38" s="53"/>
      <c r="E38" s="53"/>
      <c r="F38" s="112"/>
      <c r="G38" s="53"/>
    </row>
    <row r="39" spans="1:7" ht="9.75">
      <c r="A39" s="24" t="s">
        <v>358</v>
      </c>
      <c r="B39" s="127" t="s">
        <v>702</v>
      </c>
      <c r="C39" s="24" t="s">
        <v>60</v>
      </c>
      <c r="D39" s="121">
        <f>SUM(D40+D41+D42)</f>
        <v>0</v>
      </c>
      <c r="E39" s="121">
        <f>SUM(E40+E41+E42)</f>
        <v>75</v>
      </c>
      <c r="F39" s="112"/>
      <c r="G39" s="121">
        <f>SUM(G40+G41+G42)</f>
        <v>0</v>
      </c>
    </row>
    <row r="40" spans="1:7" ht="9" customHeight="1">
      <c r="A40" s="24" t="s">
        <v>673</v>
      </c>
      <c r="B40" s="127" t="s">
        <v>674</v>
      </c>
      <c r="C40" s="24" t="s">
        <v>61</v>
      </c>
      <c r="D40" s="53"/>
      <c r="E40" s="53"/>
      <c r="F40" s="112"/>
      <c r="G40" s="53"/>
    </row>
    <row r="41" spans="1:7" ht="19.5">
      <c r="A41" s="24" t="s">
        <v>135</v>
      </c>
      <c r="B41" s="127" t="s">
        <v>675</v>
      </c>
      <c r="C41" s="24" t="s">
        <v>62</v>
      </c>
      <c r="D41" s="53"/>
      <c r="E41" s="53"/>
      <c r="F41" s="112"/>
      <c r="G41" s="53"/>
    </row>
    <row r="42" spans="1:7" ht="9" customHeight="1">
      <c r="A42" s="24" t="s">
        <v>262</v>
      </c>
      <c r="B42" s="127" t="s">
        <v>676</v>
      </c>
      <c r="C42" s="24" t="s">
        <v>63</v>
      </c>
      <c r="D42" s="53"/>
      <c r="E42" s="53">
        <v>75</v>
      </c>
      <c r="F42" s="112"/>
      <c r="G42" s="53"/>
    </row>
    <row r="43" spans="1:7" ht="9" customHeight="1">
      <c r="A43" s="24" t="s">
        <v>189</v>
      </c>
      <c r="B43" s="130" t="s">
        <v>677</v>
      </c>
      <c r="C43" s="24" t="s">
        <v>64</v>
      </c>
      <c r="D43" s="121">
        <f>SUM(D44+D45+D46)</f>
        <v>0</v>
      </c>
      <c r="E43" s="121">
        <f>SUM(E44+E45+E46)</f>
        <v>0</v>
      </c>
      <c r="F43" s="112"/>
      <c r="G43" s="121">
        <f>SUM(G44+G45+G46)</f>
        <v>0</v>
      </c>
    </row>
    <row r="44" spans="1:7" ht="9" customHeight="1">
      <c r="A44" s="24" t="s">
        <v>678</v>
      </c>
      <c r="B44" s="127" t="s">
        <v>679</v>
      </c>
      <c r="C44" s="24" t="s">
        <v>65</v>
      </c>
      <c r="D44" s="53"/>
      <c r="E44" s="53"/>
      <c r="F44" s="112"/>
      <c r="G44" s="53"/>
    </row>
    <row r="45" spans="1:7" ht="19.5">
      <c r="A45" s="24" t="s">
        <v>135</v>
      </c>
      <c r="B45" s="127" t="s">
        <v>680</v>
      </c>
      <c r="C45" s="24" t="s">
        <v>432</v>
      </c>
      <c r="D45" s="53"/>
      <c r="E45" s="53"/>
      <c r="F45" s="112"/>
      <c r="G45" s="53"/>
    </row>
    <row r="46" spans="1:7" ht="9" customHeight="1">
      <c r="A46" s="24" t="s">
        <v>262</v>
      </c>
      <c r="B46" s="127" t="s">
        <v>681</v>
      </c>
      <c r="C46" s="24" t="s">
        <v>433</v>
      </c>
      <c r="D46" s="53"/>
      <c r="E46" s="53"/>
      <c r="F46" s="112"/>
      <c r="G46" s="53"/>
    </row>
    <row r="47" spans="1:7" ht="9.75">
      <c r="A47" s="24" t="s">
        <v>190</v>
      </c>
      <c r="B47" s="127" t="s">
        <v>175</v>
      </c>
      <c r="C47" s="24" t="s">
        <v>434</v>
      </c>
      <c r="D47" s="121">
        <f>SUM(D48+D49)</f>
        <v>49</v>
      </c>
      <c r="E47" s="121">
        <f>SUM(E48+E49)</f>
        <v>128</v>
      </c>
      <c r="F47" s="112"/>
      <c r="G47" s="121">
        <f>SUM(G48+G49)</f>
        <v>0</v>
      </c>
    </row>
    <row r="48" spans="1:7" ht="9" customHeight="1">
      <c r="A48" s="24" t="s">
        <v>682</v>
      </c>
      <c r="B48" s="127" t="s">
        <v>683</v>
      </c>
      <c r="C48" s="24" t="s">
        <v>435</v>
      </c>
      <c r="D48" s="53"/>
      <c r="E48" s="53"/>
      <c r="F48" s="112"/>
      <c r="G48" s="53"/>
    </row>
    <row r="49" spans="1:7" ht="9.75">
      <c r="A49" s="24" t="s">
        <v>135</v>
      </c>
      <c r="B49" s="127" t="s">
        <v>684</v>
      </c>
      <c r="C49" s="24" t="s">
        <v>436</v>
      </c>
      <c r="D49" s="53">
        <v>49</v>
      </c>
      <c r="E49" s="53">
        <v>128</v>
      </c>
      <c r="F49" s="112"/>
      <c r="G49" s="53"/>
    </row>
    <row r="50" spans="1:7" ht="9" customHeight="1">
      <c r="A50" s="24" t="s">
        <v>191</v>
      </c>
      <c r="B50" s="127" t="s">
        <v>177</v>
      </c>
      <c r="C50" s="24" t="s">
        <v>437</v>
      </c>
      <c r="D50" s="53"/>
      <c r="E50" s="53">
        <v>223</v>
      </c>
      <c r="F50" s="112"/>
      <c r="G50" s="53"/>
    </row>
    <row r="51" spans="1:7" ht="9.75">
      <c r="A51" s="24" t="s">
        <v>192</v>
      </c>
      <c r="B51" s="127" t="s">
        <v>685</v>
      </c>
      <c r="C51" s="24" t="s">
        <v>438</v>
      </c>
      <c r="D51" s="53"/>
      <c r="E51" s="53"/>
      <c r="F51" s="112"/>
      <c r="G51" s="53"/>
    </row>
    <row r="52" spans="1:7" ht="9" customHeight="1">
      <c r="A52" s="24" t="s">
        <v>193</v>
      </c>
      <c r="B52" s="127" t="s">
        <v>179</v>
      </c>
      <c r="C52" s="24" t="s">
        <v>439</v>
      </c>
      <c r="D52" s="53"/>
      <c r="E52" s="53"/>
      <c r="F52" s="112"/>
      <c r="G52" s="53"/>
    </row>
    <row r="53" spans="1:7" ht="9.75" customHeight="1">
      <c r="A53" s="83" t="s">
        <v>372</v>
      </c>
      <c r="B53" s="128" t="s">
        <v>686</v>
      </c>
      <c r="C53" s="83" t="s">
        <v>440</v>
      </c>
      <c r="D53" s="110">
        <f>SUM(D54+D55+D56+D57+D60+D61+D62)</f>
        <v>22216</v>
      </c>
      <c r="E53" s="110">
        <f>SUM(E54+E55+E56+E57+E60+E61+E62)</f>
        <v>20430</v>
      </c>
      <c r="F53" s="113"/>
      <c r="G53" s="110">
        <f>SUM(G54+G55+G56+G57+G60+G61+G62)</f>
        <v>0</v>
      </c>
    </row>
    <row r="54" spans="1:7" ht="9.75" customHeight="1">
      <c r="A54" s="131" t="s">
        <v>357</v>
      </c>
      <c r="B54" s="127" t="s">
        <v>173</v>
      </c>
      <c r="C54" s="24" t="s">
        <v>441</v>
      </c>
      <c r="D54" s="53"/>
      <c r="E54" s="53"/>
      <c r="F54" s="112"/>
      <c r="G54" s="53"/>
    </row>
    <row r="55" spans="1:7" ht="9.75" customHeight="1">
      <c r="A55" s="131" t="s">
        <v>359</v>
      </c>
      <c r="B55" s="127" t="s">
        <v>174</v>
      </c>
      <c r="C55" s="24" t="s">
        <v>442</v>
      </c>
      <c r="D55" s="53"/>
      <c r="E55" s="53"/>
      <c r="F55" s="112"/>
      <c r="G55" s="53"/>
    </row>
    <row r="56" spans="1:7" ht="9.75" customHeight="1">
      <c r="A56" s="131" t="s">
        <v>360</v>
      </c>
      <c r="B56" s="127" t="s">
        <v>687</v>
      </c>
      <c r="C56" s="24" t="s">
        <v>443</v>
      </c>
      <c r="D56" s="53"/>
      <c r="E56" s="53"/>
      <c r="F56" s="112"/>
      <c r="G56" s="53"/>
    </row>
    <row r="57" spans="1:7" ht="9.75">
      <c r="A57" s="131" t="s">
        <v>361</v>
      </c>
      <c r="B57" s="127" t="s">
        <v>176</v>
      </c>
      <c r="C57" s="24" t="s">
        <v>444</v>
      </c>
      <c r="D57" s="121">
        <f>SUM(D58+D59)</f>
        <v>8594</v>
      </c>
      <c r="E57" s="121">
        <f>SUM(E58+E59)</f>
        <v>1664</v>
      </c>
      <c r="F57" s="112"/>
      <c r="G57" s="121">
        <f>SUM(G58+G59)</f>
        <v>0</v>
      </c>
    </row>
    <row r="58" spans="1:7" ht="9" customHeight="1">
      <c r="A58" s="131" t="s">
        <v>688</v>
      </c>
      <c r="B58" s="127" t="s">
        <v>689</v>
      </c>
      <c r="C58" s="24" t="s">
        <v>365</v>
      </c>
      <c r="D58" s="53"/>
      <c r="E58" s="53"/>
      <c r="F58" s="112"/>
      <c r="G58" s="53"/>
    </row>
    <row r="59" spans="1:7" ht="9.75">
      <c r="A59" s="131" t="s">
        <v>135</v>
      </c>
      <c r="B59" s="127" t="s">
        <v>690</v>
      </c>
      <c r="C59" s="24" t="s">
        <v>367</v>
      </c>
      <c r="D59" s="53">
        <v>8594</v>
      </c>
      <c r="E59" s="53">
        <v>1664</v>
      </c>
      <c r="F59" s="112"/>
      <c r="G59" s="53"/>
    </row>
    <row r="60" spans="1:7" ht="9.75">
      <c r="A60" s="131" t="s">
        <v>362</v>
      </c>
      <c r="B60" s="127" t="s">
        <v>178</v>
      </c>
      <c r="C60" s="24" t="s">
        <v>368</v>
      </c>
      <c r="D60" s="53">
        <v>49</v>
      </c>
      <c r="E60" s="53">
        <v>92</v>
      </c>
      <c r="F60" s="112"/>
      <c r="G60" s="53"/>
    </row>
    <row r="61" spans="1:7" ht="9.75">
      <c r="A61" s="131" t="s">
        <v>363</v>
      </c>
      <c r="B61" s="127" t="s">
        <v>430</v>
      </c>
      <c r="C61" s="24" t="s">
        <v>369</v>
      </c>
      <c r="D61" s="53"/>
      <c r="E61" s="53"/>
      <c r="F61" s="112"/>
      <c r="G61" s="53"/>
    </row>
    <row r="62" spans="1:7" ht="9" customHeight="1">
      <c r="A62" s="131" t="s">
        <v>691</v>
      </c>
      <c r="B62" s="127" t="s">
        <v>180</v>
      </c>
      <c r="C62" s="24" t="s">
        <v>370</v>
      </c>
      <c r="D62" s="53">
        <v>13573</v>
      </c>
      <c r="E62" s="53">
        <v>18674</v>
      </c>
      <c r="F62" s="112"/>
      <c r="G62" s="53"/>
    </row>
    <row r="63" spans="1:7" ht="9.75">
      <c r="A63" s="129" t="s">
        <v>376</v>
      </c>
      <c r="B63" s="128" t="s">
        <v>334</v>
      </c>
      <c r="C63" s="83" t="s">
        <v>371</v>
      </c>
      <c r="D63" s="110">
        <f>D37-D53</f>
        <v>-22167</v>
      </c>
      <c r="E63" s="110">
        <f>E37-E53</f>
        <v>-20004</v>
      </c>
      <c r="F63" s="113"/>
      <c r="G63" s="110">
        <f>G37-G53</f>
        <v>0</v>
      </c>
    </row>
    <row r="64" spans="1:7" ht="9" customHeight="1">
      <c r="A64" s="129" t="s">
        <v>692</v>
      </c>
      <c r="B64" s="128" t="s">
        <v>68</v>
      </c>
      <c r="C64" s="83" t="s">
        <v>373</v>
      </c>
      <c r="D64" s="110">
        <f>SUM(D35+D63)</f>
        <v>264187</v>
      </c>
      <c r="E64" s="110">
        <f>SUM(E35+E63)</f>
        <v>125381</v>
      </c>
      <c r="F64" s="113"/>
      <c r="G64" s="110">
        <f>SUM(G35+G63)</f>
        <v>0</v>
      </c>
    </row>
    <row r="65" spans="1:7" ht="9.75">
      <c r="A65" s="131" t="s">
        <v>364</v>
      </c>
      <c r="B65" s="127" t="s">
        <v>693</v>
      </c>
      <c r="C65" s="24" t="s">
        <v>374</v>
      </c>
      <c r="D65" s="110">
        <f>SUM(D66+D67)</f>
        <v>0</v>
      </c>
      <c r="E65" s="110">
        <f>SUM(E66+E67)</f>
        <v>0</v>
      </c>
      <c r="F65" s="112"/>
      <c r="G65" s="110">
        <f>SUM(G66+G67)</f>
        <v>0</v>
      </c>
    </row>
    <row r="66" spans="1:7" ht="9" customHeight="1">
      <c r="A66" s="131" t="s">
        <v>694</v>
      </c>
      <c r="B66" s="127" t="s">
        <v>695</v>
      </c>
      <c r="C66" s="24" t="s">
        <v>66</v>
      </c>
      <c r="D66" s="53"/>
      <c r="E66" s="53"/>
      <c r="F66" s="112"/>
      <c r="G66" s="53"/>
    </row>
    <row r="67" spans="1:7" ht="9" customHeight="1">
      <c r="A67" s="131" t="s">
        <v>135</v>
      </c>
      <c r="B67" s="127" t="s">
        <v>696</v>
      </c>
      <c r="C67" s="24" t="s">
        <v>67</v>
      </c>
      <c r="D67" s="53"/>
      <c r="E67" s="53"/>
      <c r="F67" s="112"/>
      <c r="G67" s="53"/>
    </row>
    <row r="68" spans="1:7" ht="9" customHeight="1">
      <c r="A68" s="131" t="s">
        <v>366</v>
      </c>
      <c r="B68" s="127" t="s">
        <v>697</v>
      </c>
      <c r="C68" s="24" t="s">
        <v>69</v>
      </c>
      <c r="D68" s="53"/>
      <c r="E68" s="53"/>
      <c r="F68" s="112"/>
      <c r="G68" s="53"/>
    </row>
    <row r="69" spans="1:7" ht="9.75">
      <c r="A69" s="83" t="s">
        <v>376</v>
      </c>
      <c r="B69" s="132" t="s">
        <v>35</v>
      </c>
      <c r="C69" s="83" t="s">
        <v>304</v>
      </c>
      <c r="D69" s="111">
        <f>D64-D65-D68</f>
        <v>264187</v>
      </c>
      <c r="E69" s="111">
        <f>E64-E65-E68</f>
        <v>125381</v>
      </c>
      <c r="F69" s="115"/>
      <c r="G69" s="111">
        <f>G64-G65-G68</f>
        <v>0</v>
      </c>
    </row>
  </sheetData>
  <sheetProtection password="9F76" sheet="1" objects="1" scenarios="1" formatCells="0" formatColumns="0" formatRows="0"/>
  <mergeCells count="14">
    <mergeCell ref="G7:G8"/>
    <mergeCell ref="D7:E7"/>
    <mergeCell ref="A7:A8"/>
    <mergeCell ref="B7:B8"/>
    <mergeCell ref="C7:C8"/>
    <mergeCell ref="A1:G1"/>
    <mergeCell ref="A4:B4"/>
    <mergeCell ref="C4:G4"/>
    <mergeCell ref="A5:B5"/>
    <mergeCell ref="C5:G5"/>
    <mergeCell ref="A3:B3"/>
    <mergeCell ref="C3:G3"/>
    <mergeCell ref="A2:B2"/>
    <mergeCell ref="C2:G2"/>
  </mergeCells>
  <printOptions/>
  <pageMargins left="0.5905511811023623" right="0" top="0.5905511811023623" bottom="0.3937007874015748" header="0.5118110236220472" footer="0.5118110236220472"/>
  <pageSetup horizontalDpi="204" verticalDpi="204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95"/>
  <sheetViews>
    <sheetView showGridLines="0" tabSelected="1" zoomScalePageLayoutView="0" workbookViewId="0" topLeftCell="A1">
      <pane ySplit="10" topLeftCell="BM29" activePane="bottomLeft" state="frozen"/>
      <selection pane="topLeft" activeCell="A1" sqref="A1"/>
      <selection pane="bottomLeft" activeCell="H27" sqref="H27"/>
    </sheetView>
  </sheetViews>
  <sheetFormatPr defaultColWidth="9.140625" defaultRowHeight="12.75"/>
  <cols>
    <col min="1" max="1" width="5.8515625" style="19" customWidth="1"/>
    <col min="2" max="2" width="34.140625" style="19" customWidth="1"/>
    <col min="3" max="3" width="34.28125" style="19" customWidth="1"/>
    <col min="4" max="4" width="12.00390625" style="19" customWidth="1"/>
    <col min="5" max="5" width="16.140625" style="19" customWidth="1"/>
    <col min="6" max="16384" width="9.140625" style="19" customWidth="1"/>
  </cols>
  <sheetData>
    <row r="1" spans="1:5" s="18" customFormat="1" ht="11.25">
      <c r="A1" s="486" t="s">
        <v>737</v>
      </c>
      <c r="B1" s="486"/>
      <c r="C1" s="486"/>
      <c r="D1" s="486"/>
      <c r="E1" s="486"/>
    </row>
    <row r="2" spans="1:5" s="18" customFormat="1" ht="12" thickBot="1">
      <c r="A2" s="487" t="s">
        <v>381</v>
      </c>
      <c r="B2" s="487"/>
      <c r="C2" s="488"/>
      <c r="D2" s="488"/>
      <c r="E2" s="488"/>
    </row>
    <row r="3" spans="1:6" s="18" customFormat="1" ht="15.75">
      <c r="A3" s="388" t="s">
        <v>133</v>
      </c>
      <c r="B3" s="389"/>
      <c r="C3" s="393" t="s">
        <v>449</v>
      </c>
      <c r="D3" s="431"/>
      <c r="E3" s="432"/>
      <c r="F3" s="107"/>
    </row>
    <row r="4" spans="1:6" ht="15.75">
      <c r="A4" s="388" t="s">
        <v>132</v>
      </c>
      <c r="B4" s="389"/>
      <c r="C4" s="424" t="s">
        <v>451</v>
      </c>
      <c r="D4" s="492"/>
      <c r="E4" s="493"/>
      <c r="F4" s="107"/>
    </row>
    <row r="5" spans="1:5" s="22" customFormat="1" ht="15.75">
      <c r="A5" s="483" t="s">
        <v>379</v>
      </c>
      <c r="B5" s="483"/>
      <c r="C5" s="489" t="str">
        <f>IF(ISBLANK(Polročná_správa!B12),"  ",Polročná_správa!B12)</f>
        <v>VIPO a.s.</v>
      </c>
      <c r="D5" s="490"/>
      <c r="E5" s="491"/>
    </row>
    <row r="6" spans="1:5" s="22" customFormat="1" ht="15.75">
      <c r="A6" s="483" t="s">
        <v>205</v>
      </c>
      <c r="B6" s="483"/>
      <c r="C6" s="390" t="str">
        <f>IF(ISBLANK(Polročná_správa!E6),"  ",Polročná_správa!E6)</f>
        <v>31409911</v>
      </c>
      <c r="D6" s="484"/>
      <c r="E6" s="485"/>
    </row>
    <row r="7" spans="1:5" ht="10.5" thickBot="1">
      <c r="A7" s="39"/>
      <c r="B7" s="36"/>
      <c r="C7" s="38"/>
      <c r="D7" s="40"/>
      <c r="E7" s="40"/>
    </row>
    <row r="8" spans="1:5" ht="21" customHeight="1">
      <c r="A8" s="472" t="s">
        <v>298</v>
      </c>
      <c r="B8" s="475" t="s">
        <v>382</v>
      </c>
      <c r="C8" s="476"/>
      <c r="D8" s="441" t="s">
        <v>730</v>
      </c>
      <c r="E8" s="442"/>
    </row>
    <row r="9" spans="1:5" ht="20.25" customHeight="1">
      <c r="A9" s="473"/>
      <c r="B9" s="477"/>
      <c r="C9" s="478"/>
      <c r="D9" s="481" t="s">
        <v>349</v>
      </c>
      <c r="E9" s="481" t="s">
        <v>212</v>
      </c>
    </row>
    <row r="10" spans="1:5" ht="40.5" customHeight="1" thickBot="1">
      <c r="A10" s="474"/>
      <c r="B10" s="479"/>
      <c r="C10" s="480"/>
      <c r="D10" s="482"/>
      <c r="E10" s="482"/>
    </row>
    <row r="11" spans="1:5" ht="15" customHeight="1">
      <c r="A11" s="41" t="s">
        <v>738</v>
      </c>
      <c r="B11" s="471" t="s">
        <v>739</v>
      </c>
      <c r="C11" s="471"/>
      <c r="D11" s="53">
        <v>264187</v>
      </c>
      <c r="E11" s="53">
        <v>125381</v>
      </c>
    </row>
    <row r="12" spans="1:5" ht="22.5" customHeight="1">
      <c r="A12" s="42" t="s">
        <v>383</v>
      </c>
      <c r="B12" s="448" t="s">
        <v>749</v>
      </c>
      <c r="C12" s="448"/>
      <c r="D12" s="109">
        <f>SUM(D13:D25)</f>
        <v>672918</v>
      </c>
      <c r="E12" s="109">
        <f>SUM(E13:E25)</f>
        <v>283025</v>
      </c>
    </row>
    <row r="13" spans="1:5" ht="9" customHeight="1">
      <c r="A13" s="43" t="s">
        <v>750</v>
      </c>
      <c r="B13" s="444" t="s">
        <v>751</v>
      </c>
      <c r="C13" s="444"/>
      <c r="D13" s="53">
        <v>245609</v>
      </c>
      <c r="E13" s="53">
        <v>251130</v>
      </c>
    </row>
    <row r="14" spans="1:5" ht="22.5" customHeight="1">
      <c r="A14" s="43" t="s">
        <v>752</v>
      </c>
      <c r="B14" s="444" t="s">
        <v>753</v>
      </c>
      <c r="C14" s="444"/>
      <c r="D14" s="53"/>
      <c r="E14" s="53"/>
    </row>
    <row r="15" spans="1:5" ht="9" customHeight="1">
      <c r="A15" s="43" t="s">
        <v>754</v>
      </c>
      <c r="B15" s="444" t="s">
        <v>755</v>
      </c>
      <c r="C15" s="444"/>
      <c r="D15" s="53"/>
      <c r="E15" s="53"/>
    </row>
    <row r="16" spans="1:5" ht="9.75">
      <c r="A16" s="43" t="s">
        <v>756</v>
      </c>
      <c r="B16" s="444" t="s">
        <v>757</v>
      </c>
      <c r="C16" s="444"/>
      <c r="D16" s="53">
        <v>211766</v>
      </c>
      <c r="E16" s="53">
        <v>34140</v>
      </c>
    </row>
    <row r="17" spans="1:5" ht="9.75">
      <c r="A17" s="43" t="s">
        <v>758</v>
      </c>
      <c r="B17" s="444" t="s">
        <v>759</v>
      </c>
      <c r="C17" s="444"/>
      <c r="D17" s="53"/>
      <c r="E17" s="53"/>
    </row>
    <row r="18" spans="1:5" ht="9" customHeight="1">
      <c r="A18" s="43" t="s">
        <v>760</v>
      </c>
      <c r="B18" s="444" t="s">
        <v>761</v>
      </c>
      <c r="C18" s="444"/>
      <c r="D18" s="53">
        <v>206998</v>
      </c>
      <c r="E18" s="53">
        <v>-1282</v>
      </c>
    </row>
    <row r="19" spans="1:5" ht="9" customHeight="1">
      <c r="A19" s="43" t="s">
        <v>762</v>
      </c>
      <c r="B19" s="444" t="s">
        <v>763</v>
      </c>
      <c r="C19" s="444"/>
      <c r="D19" s="53"/>
      <c r="E19" s="53"/>
    </row>
    <row r="20" spans="1:5" ht="9.75">
      <c r="A20" s="43" t="s">
        <v>764</v>
      </c>
      <c r="B20" s="444" t="s">
        <v>765</v>
      </c>
      <c r="C20" s="444"/>
      <c r="D20" s="53">
        <v>8594</v>
      </c>
      <c r="E20" s="53">
        <v>1665</v>
      </c>
    </row>
    <row r="21" spans="1:5" ht="9.75">
      <c r="A21" s="43" t="s">
        <v>766</v>
      </c>
      <c r="B21" s="459" t="s">
        <v>767</v>
      </c>
      <c r="C21" s="459"/>
      <c r="D21" s="53">
        <v>-49</v>
      </c>
      <c r="E21" s="53">
        <v>-128</v>
      </c>
    </row>
    <row r="22" spans="1:5" ht="22.5" customHeight="1">
      <c r="A22" s="43" t="s">
        <v>768</v>
      </c>
      <c r="B22" s="463" t="s">
        <v>779</v>
      </c>
      <c r="C22" s="464"/>
      <c r="D22" s="53"/>
      <c r="E22" s="53"/>
    </row>
    <row r="23" spans="1:5" ht="22.5" customHeight="1">
      <c r="A23" s="43" t="s">
        <v>780</v>
      </c>
      <c r="B23" s="463" t="s">
        <v>781</v>
      </c>
      <c r="C23" s="464"/>
      <c r="D23" s="53"/>
      <c r="E23" s="53"/>
    </row>
    <row r="24" spans="1:5" ht="9" customHeight="1">
      <c r="A24" s="43" t="s">
        <v>782</v>
      </c>
      <c r="B24" s="463" t="s">
        <v>783</v>
      </c>
      <c r="C24" s="464"/>
      <c r="D24" s="53"/>
      <c r="E24" s="53">
        <v>-2500</v>
      </c>
    </row>
    <row r="25" spans="1:5" ht="22.5" customHeight="1">
      <c r="A25" s="44" t="s">
        <v>784</v>
      </c>
      <c r="B25" s="455" t="s">
        <v>785</v>
      </c>
      <c r="C25" s="455"/>
      <c r="D25" s="53"/>
      <c r="E25" s="53"/>
    </row>
    <row r="26" spans="1:5" ht="29.25" customHeight="1">
      <c r="A26" s="42" t="s">
        <v>384</v>
      </c>
      <c r="B26" s="469" t="s">
        <v>786</v>
      </c>
      <c r="C26" s="470"/>
      <c r="D26" s="109">
        <f>SUM(D27:D30)</f>
        <v>-768441</v>
      </c>
      <c r="E26" s="109">
        <f>SUM(E27:E30)</f>
        <v>1097883</v>
      </c>
    </row>
    <row r="27" spans="1:5" ht="9.75">
      <c r="A27" s="43" t="s">
        <v>787</v>
      </c>
      <c r="B27" s="459" t="s">
        <v>788</v>
      </c>
      <c r="C27" s="459"/>
      <c r="D27" s="53">
        <v>-884411</v>
      </c>
      <c r="E27" s="53">
        <v>1072220</v>
      </c>
    </row>
    <row r="28" spans="1:5" ht="9.75">
      <c r="A28" s="43" t="s">
        <v>0</v>
      </c>
      <c r="B28" s="459" t="s">
        <v>1</v>
      </c>
      <c r="C28" s="459"/>
      <c r="D28" s="53">
        <v>372569</v>
      </c>
      <c r="E28" s="53">
        <v>460856</v>
      </c>
    </row>
    <row r="29" spans="1:5" ht="9.75">
      <c r="A29" s="43" t="s">
        <v>2</v>
      </c>
      <c r="B29" s="459" t="s">
        <v>3</v>
      </c>
      <c r="C29" s="459"/>
      <c r="D29" s="53">
        <v>-256599</v>
      </c>
      <c r="E29" s="53">
        <v>-435193</v>
      </c>
    </row>
    <row r="30" spans="1:5" ht="22.5" customHeight="1">
      <c r="A30" s="45" t="s">
        <v>4</v>
      </c>
      <c r="B30" s="455" t="s">
        <v>5</v>
      </c>
      <c r="C30" s="455"/>
      <c r="D30" s="54"/>
      <c r="E30" s="54"/>
    </row>
    <row r="31" spans="1:5" ht="22.5" customHeight="1">
      <c r="A31" s="45"/>
      <c r="B31" s="467" t="s">
        <v>6</v>
      </c>
      <c r="C31" s="467"/>
      <c r="D31" s="133">
        <f>D11+D12+D26</f>
        <v>168664</v>
      </c>
      <c r="E31" s="133">
        <f>E11+E12+E26</f>
        <v>1506289</v>
      </c>
    </row>
    <row r="32" spans="1:5" ht="9" customHeight="1">
      <c r="A32" s="43" t="s">
        <v>385</v>
      </c>
      <c r="B32" s="463" t="s">
        <v>392</v>
      </c>
      <c r="C32" s="464"/>
      <c r="D32" s="53">
        <v>49</v>
      </c>
      <c r="E32" s="53">
        <v>128</v>
      </c>
    </row>
    <row r="33" spans="1:5" ht="9" customHeight="1">
      <c r="A33" s="43" t="s">
        <v>386</v>
      </c>
      <c r="B33" s="463" t="s">
        <v>393</v>
      </c>
      <c r="C33" s="464"/>
      <c r="D33" s="53">
        <v>-1665</v>
      </c>
      <c r="E33" s="53">
        <v>-1665</v>
      </c>
    </row>
    <row r="34" spans="1:5" ht="9" customHeight="1">
      <c r="A34" s="468" t="s">
        <v>387</v>
      </c>
      <c r="B34" s="455" t="s">
        <v>7</v>
      </c>
      <c r="C34" s="455"/>
      <c r="D34" s="460"/>
      <c r="E34" s="461"/>
    </row>
    <row r="35" spans="1:5" ht="9.75">
      <c r="A35" s="468"/>
      <c r="B35" s="455"/>
      <c r="C35" s="455"/>
      <c r="D35" s="460"/>
      <c r="E35" s="462"/>
    </row>
    <row r="36" spans="1:5" ht="22.5" customHeight="1">
      <c r="A36" s="43" t="s">
        <v>388</v>
      </c>
      <c r="B36" s="463" t="s">
        <v>394</v>
      </c>
      <c r="C36" s="464"/>
      <c r="D36" s="53"/>
      <c r="E36" s="53"/>
    </row>
    <row r="37" spans="1:5" ht="9" customHeight="1">
      <c r="A37" s="43"/>
      <c r="B37" s="465" t="s">
        <v>703</v>
      </c>
      <c r="C37" s="466"/>
      <c r="D37" s="134">
        <f>SUM(D11+D12+D26+D32+D33+D34+D36)</f>
        <v>167048</v>
      </c>
      <c r="E37" s="134">
        <f>SUM(E11+E12+E26+E32+E33+E34+E36)</f>
        <v>1504752</v>
      </c>
    </row>
    <row r="38" spans="1:5" ht="22.5" customHeight="1">
      <c r="A38" s="43" t="s">
        <v>389</v>
      </c>
      <c r="B38" s="463" t="s">
        <v>98</v>
      </c>
      <c r="C38" s="464"/>
      <c r="D38" s="53">
        <v>259712</v>
      </c>
      <c r="E38" s="53">
        <v>-351013</v>
      </c>
    </row>
    <row r="39" spans="1:5" ht="9" customHeight="1">
      <c r="A39" s="43" t="s">
        <v>390</v>
      </c>
      <c r="B39" s="463" t="s">
        <v>704</v>
      </c>
      <c r="C39" s="464"/>
      <c r="D39" s="53"/>
      <c r="E39" s="53"/>
    </row>
    <row r="40" spans="1:5" ht="9" customHeight="1">
      <c r="A40" s="43" t="s">
        <v>391</v>
      </c>
      <c r="B40" s="463" t="s">
        <v>705</v>
      </c>
      <c r="C40" s="464"/>
      <c r="D40" s="53"/>
      <c r="E40" s="53"/>
    </row>
    <row r="41" spans="1:5" ht="9" customHeight="1">
      <c r="A41" s="43"/>
      <c r="B41" s="465" t="s">
        <v>706</v>
      </c>
      <c r="C41" s="466"/>
      <c r="D41" s="134">
        <f>SUM(D11+D12+D26+D32+D33+D34+D36+D38+D39+D40)</f>
        <v>426760</v>
      </c>
      <c r="E41" s="134">
        <f>SUM(E11+E12+E26+E32+E33+E34+E36+E38+E39+E40)</f>
        <v>1153739</v>
      </c>
    </row>
    <row r="42" spans="1:5" ht="11.25">
      <c r="A42" s="456" t="s">
        <v>395</v>
      </c>
      <c r="B42" s="457"/>
      <c r="C42" s="457"/>
      <c r="D42" s="457"/>
      <c r="E42" s="458"/>
    </row>
    <row r="43" spans="1:5" ht="9.75">
      <c r="A43" s="43" t="s">
        <v>396</v>
      </c>
      <c r="B43" s="459" t="s">
        <v>203</v>
      </c>
      <c r="C43" s="459"/>
      <c r="D43" s="1">
        <v>-17464</v>
      </c>
      <c r="E43" s="53">
        <v>-6615</v>
      </c>
    </row>
    <row r="44" spans="1:5" ht="9.75">
      <c r="A44" s="43" t="s">
        <v>397</v>
      </c>
      <c r="B44" s="459" t="s">
        <v>204</v>
      </c>
      <c r="C44" s="459"/>
      <c r="D44" s="1">
        <v>-74471</v>
      </c>
      <c r="E44" s="53">
        <v>-143076</v>
      </c>
    </row>
    <row r="45" spans="1:5" ht="27.75" customHeight="1">
      <c r="A45" s="45" t="s">
        <v>398</v>
      </c>
      <c r="B45" s="455" t="s">
        <v>8</v>
      </c>
      <c r="C45" s="455"/>
      <c r="D45" s="54"/>
      <c r="E45" s="54"/>
    </row>
    <row r="46" spans="1:5" ht="9.75">
      <c r="A46" s="43" t="s">
        <v>399</v>
      </c>
      <c r="B46" s="459" t="s">
        <v>400</v>
      </c>
      <c r="C46" s="459"/>
      <c r="D46" s="53"/>
      <c r="E46" s="53"/>
    </row>
    <row r="47" spans="1:5" ht="9.75">
      <c r="A47" s="43" t="s">
        <v>401</v>
      </c>
      <c r="B47" s="459" t="s">
        <v>402</v>
      </c>
      <c r="C47" s="459"/>
      <c r="D47" s="53"/>
      <c r="E47" s="53">
        <v>2500</v>
      </c>
    </row>
    <row r="48" spans="1:5" ht="27.75" customHeight="1">
      <c r="A48" s="45" t="s">
        <v>403</v>
      </c>
      <c r="B48" s="455" t="s">
        <v>14</v>
      </c>
      <c r="C48" s="455"/>
      <c r="D48" s="54"/>
      <c r="E48" s="54"/>
    </row>
    <row r="49" spans="1:5" ht="22.5" customHeight="1">
      <c r="A49" s="45" t="s">
        <v>406</v>
      </c>
      <c r="B49" s="455" t="s">
        <v>90</v>
      </c>
      <c r="C49" s="455"/>
      <c r="D49" s="54"/>
      <c r="E49" s="54"/>
    </row>
    <row r="50" spans="1:5" ht="22.5" customHeight="1">
      <c r="A50" s="45" t="s">
        <v>407</v>
      </c>
      <c r="B50" s="455" t="s">
        <v>408</v>
      </c>
      <c r="C50" s="455"/>
      <c r="D50" s="54"/>
      <c r="E50" s="54"/>
    </row>
    <row r="51" spans="1:5" ht="22.5" customHeight="1">
      <c r="A51" s="44" t="s">
        <v>409</v>
      </c>
      <c r="B51" s="454" t="s">
        <v>15</v>
      </c>
      <c r="C51" s="454"/>
      <c r="D51" s="53">
        <v>-5000</v>
      </c>
      <c r="E51" s="53">
        <v>-5000</v>
      </c>
    </row>
    <row r="52" spans="1:5" ht="22.5" customHeight="1">
      <c r="A52" s="44" t="s">
        <v>410</v>
      </c>
      <c r="B52" s="454" t="s">
        <v>16</v>
      </c>
      <c r="C52" s="454"/>
      <c r="D52" s="53">
        <v>1024</v>
      </c>
      <c r="E52" s="53">
        <v>25600</v>
      </c>
    </row>
    <row r="53" spans="1:5" ht="9" customHeight="1">
      <c r="A53" s="44" t="s">
        <v>411</v>
      </c>
      <c r="B53" s="453" t="s">
        <v>17</v>
      </c>
      <c r="C53" s="454"/>
      <c r="D53" s="53"/>
      <c r="E53" s="53"/>
    </row>
    <row r="54" spans="1:5" ht="9" customHeight="1">
      <c r="A54" s="44" t="s">
        <v>412</v>
      </c>
      <c r="B54" s="453" t="s">
        <v>18</v>
      </c>
      <c r="C54" s="454"/>
      <c r="D54" s="53"/>
      <c r="E54" s="53"/>
    </row>
    <row r="55" spans="1:5" ht="22.5" customHeight="1">
      <c r="A55" s="44" t="s">
        <v>413</v>
      </c>
      <c r="B55" s="453" t="s">
        <v>19</v>
      </c>
      <c r="C55" s="454"/>
      <c r="D55" s="53"/>
      <c r="E55" s="53"/>
    </row>
    <row r="56" spans="1:5" ht="22.5" customHeight="1">
      <c r="A56" s="46" t="s">
        <v>414</v>
      </c>
      <c r="B56" s="453" t="s">
        <v>21</v>
      </c>
      <c r="C56" s="454"/>
      <c r="D56" s="53"/>
      <c r="E56" s="53"/>
    </row>
    <row r="57" spans="1:5" ht="9" customHeight="1">
      <c r="A57" s="46" t="s">
        <v>20</v>
      </c>
      <c r="B57" s="453" t="s">
        <v>22</v>
      </c>
      <c r="C57" s="454"/>
      <c r="D57" s="53"/>
      <c r="E57" s="53"/>
    </row>
    <row r="58" spans="1:5" ht="9" customHeight="1">
      <c r="A58" s="46" t="s">
        <v>415</v>
      </c>
      <c r="B58" s="443" t="s">
        <v>707</v>
      </c>
      <c r="C58" s="444"/>
      <c r="D58" s="53"/>
      <c r="E58" s="53"/>
    </row>
    <row r="59" spans="1:5" ht="9" customHeight="1">
      <c r="A59" s="46" t="s">
        <v>416</v>
      </c>
      <c r="B59" s="443" t="s">
        <v>708</v>
      </c>
      <c r="C59" s="444"/>
      <c r="D59" s="53"/>
      <c r="E59" s="53"/>
    </row>
    <row r="60" spans="1:5" ht="9" customHeight="1">
      <c r="A60" s="46" t="s">
        <v>417</v>
      </c>
      <c r="B60" s="443" t="s">
        <v>23</v>
      </c>
      <c r="C60" s="444"/>
      <c r="D60" s="53"/>
      <c r="E60" s="53"/>
    </row>
    <row r="61" spans="1:5" ht="9" customHeight="1">
      <c r="A61" s="46" t="s">
        <v>418</v>
      </c>
      <c r="B61" s="443" t="s">
        <v>419</v>
      </c>
      <c r="C61" s="444"/>
      <c r="D61" s="53"/>
      <c r="E61" s="53"/>
    </row>
    <row r="62" spans="1:5" ht="9" customHeight="1">
      <c r="A62" s="47" t="s">
        <v>218</v>
      </c>
      <c r="B62" s="445" t="s">
        <v>121</v>
      </c>
      <c r="C62" s="446"/>
      <c r="D62" s="135">
        <f>SUM(D43:D61)</f>
        <v>-95911</v>
      </c>
      <c r="E62" s="135">
        <f>SUM(E43:E61)</f>
        <v>-126591</v>
      </c>
    </row>
    <row r="63" spans="1:5" ht="11.25">
      <c r="A63" s="449" t="s">
        <v>420</v>
      </c>
      <c r="B63" s="450"/>
      <c r="C63" s="450"/>
      <c r="D63" s="451"/>
      <c r="E63" s="452"/>
    </row>
    <row r="64" spans="1:5" ht="9" customHeight="1">
      <c r="A64" s="48" t="s">
        <v>348</v>
      </c>
      <c r="B64" s="447" t="s">
        <v>26</v>
      </c>
      <c r="C64" s="448"/>
      <c r="D64" s="109">
        <f>SUM(D65:D72)</f>
        <v>0</v>
      </c>
      <c r="E64" s="109">
        <f>SUM(E65:E72)</f>
        <v>0</v>
      </c>
    </row>
    <row r="65" spans="1:5" ht="9.75">
      <c r="A65" s="46" t="s">
        <v>421</v>
      </c>
      <c r="B65" s="443" t="s">
        <v>27</v>
      </c>
      <c r="C65" s="444"/>
      <c r="D65" s="53"/>
      <c r="E65" s="53"/>
    </row>
    <row r="66" spans="1:5" ht="9" customHeight="1">
      <c r="A66" s="46" t="s">
        <v>422</v>
      </c>
      <c r="B66" s="443" t="s">
        <v>709</v>
      </c>
      <c r="C66" s="444"/>
      <c r="D66" s="53"/>
      <c r="E66" s="53"/>
    </row>
    <row r="67" spans="1:5" ht="9.75">
      <c r="A67" s="46" t="s">
        <v>452</v>
      </c>
      <c r="B67" s="443" t="s">
        <v>453</v>
      </c>
      <c r="C67" s="444"/>
      <c r="D67" s="53"/>
      <c r="E67" s="53"/>
    </row>
    <row r="68" spans="1:5" ht="9.75">
      <c r="A68" s="46" t="s">
        <v>454</v>
      </c>
      <c r="B68" s="443" t="s">
        <v>71</v>
      </c>
      <c r="C68" s="444"/>
      <c r="D68" s="53"/>
      <c r="E68" s="53"/>
    </row>
    <row r="69" spans="1:5" ht="9" customHeight="1">
      <c r="A69" s="46" t="s">
        <v>455</v>
      </c>
      <c r="B69" s="443" t="s">
        <v>456</v>
      </c>
      <c r="C69" s="444"/>
      <c r="D69" s="53"/>
      <c r="E69" s="53"/>
    </row>
    <row r="70" spans="1:5" ht="9" customHeight="1">
      <c r="A70" s="46" t="s">
        <v>457</v>
      </c>
      <c r="B70" s="443" t="s">
        <v>710</v>
      </c>
      <c r="C70" s="444"/>
      <c r="D70" s="53"/>
      <c r="E70" s="53"/>
    </row>
    <row r="71" spans="1:5" ht="22.5" customHeight="1">
      <c r="A71" s="46" t="s">
        <v>458</v>
      </c>
      <c r="B71" s="443" t="s">
        <v>423</v>
      </c>
      <c r="C71" s="444"/>
      <c r="D71" s="53"/>
      <c r="E71" s="53"/>
    </row>
    <row r="72" spans="1:5" ht="9" customHeight="1">
      <c r="A72" s="46" t="s">
        <v>459</v>
      </c>
      <c r="B72" s="443" t="s">
        <v>72</v>
      </c>
      <c r="C72" s="444"/>
      <c r="D72" s="53"/>
      <c r="E72" s="53"/>
    </row>
    <row r="73" spans="1:5" ht="9" customHeight="1">
      <c r="A73" s="48" t="s">
        <v>460</v>
      </c>
      <c r="B73" s="447" t="s">
        <v>711</v>
      </c>
      <c r="C73" s="448"/>
      <c r="D73" s="109">
        <f>SUM(D74:D82)</f>
        <v>-647705</v>
      </c>
      <c r="E73" s="109">
        <f>SUM(E74:E82)</f>
        <v>-220000</v>
      </c>
    </row>
    <row r="74" spans="1:5" ht="9.75">
      <c r="A74" s="46" t="s">
        <v>461</v>
      </c>
      <c r="B74" s="443" t="s">
        <v>73</v>
      </c>
      <c r="C74" s="444"/>
      <c r="D74" s="53"/>
      <c r="E74" s="53"/>
    </row>
    <row r="75" spans="1:5" ht="9" customHeight="1">
      <c r="A75" s="46" t="s">
        <v>462</v>
      </c>
      <c r="B75" s="443" t="s">
        <v>74</v>
      </c>
      <c r="C75" s="444"/>
      <c r="D75" s="53"/>
      <c r="E75" s="53"/>
    </row>
    <row r="76" spans="1:5" ht="22.5" customHeight="1">
      <c r="A76" s="46" t="s">
        <v>463</v>
      </c>
      <c r="B76" s="443" t="s">
        <v>75</v>
      </c>
      <c r="C76" s="444"/>
      <c r="D76" s="53">
        <v>3324</v>
      </c>
      <c r="E76" s="53"/>
    </row>
    <row r="77" spans="1:5" ht="22.5" customHeight="1">
      <c r="A77" s="46" t="s">
        <v>464</v>
      </c>
      <c r="B77" s="443" t="s">
        <v>76</v>
      </c>
      <c r="C77" s="444"/>
      <c r="D77" s="53">
        <v>-651029</v>
      </c>
      <c r="E77" s="53">
        <v>-220000</v>
      </c>
    </row>
    <row r="78" spans="1:5" ht="9.75">
      <c r="A78" s="46" t="s">
        <v>465</v>
      </c>
      <c r="B78" s="443" t="s">
        <v>77</v>
      </c>
      <c r="C78" s="444"/>
      <c r="D78" s="53"/>
      <c r="E78" s="53"/>
    </row>
    <row r="79" spans="1:5" ht="9.75">
      <c r="A79" s="46" t="s">
        <v>466</v>
      </c>
      <c r="B79" s="443" t="s">
        <v>467</v>
      </c>
      <c r="C79" s="444"/>
      <c r="D79" s="53"/>
      <c r="E79" s="53"/>
    </row>
    <row r="80" spans="1:5" ht="9" customHeight="1">
      <c r="A80" s="46" t="s">
        <v>468</v>
      </c>
      <c r="B80" s="443" t="s">
        <v>78</v>
      </c>
      <c r="C80" s="444"/>
      <c r="D80" s="53"/>
      <c r="E80" s="53"/>
    </row>
    <row r="81" spans="1:5" ht="22.5" customHeight="1">
      <c r="A81" s="46" t="s">
        <v>469</v>
      </c>
      <c r="B81" s="443" t="s">
        <v>79</v>
      </c>
      <c r="C81" s="444"/>
      <c r="D81" s="53"/>
      <c r="E81" s="53"/>
    </row>
    <row r="82" spans="1:5" ht="22.5" customHeight="1">
      <c r="A82" s="46" t="s">
        <v>470</v>
      </c>
      <c r="B82" s="443" t="s">
        <v>712</v>
      </c>
      <c r="C82" s="444"/>
      <c r="D82" s="53"/>
      <c r="E82" s="53"/>
    </row>
    <row r="83" spans="1:5" ht="9" customHeight="1">
      <c r="A83" s="46" t="s">
        <v>471</v>
      </c>
      <c r="B83" s="443" t="s">
        <v>80</v>
      </c>
      <c r="C83" s="444"/>
      <c r="D83" s="53"/>
      <c r="E83" s="53"/>
    </row>
    <row r="84" spans="1:5" ht="22.5" customHeight="1">
      <c r="A84" s="46" t="s">
        <v>472</v>
      </c>
      <c r="B84" s="443" t="s">
        <v>81</v>
      </c>
      <c r="C84" s="444"/>
      <c r="D84" s="53"/>
      <c r="E84" s="53"/>
    </row>
    <row r="85" spans="1:5" ht="22.5" customHeight="1">
      <c r="A85" s="46" t="s">
        <v>473</v>
      </c>
      <c r="B85" s="443" t="s">
        <v>82</v>
      </c>
      <c r="C85" s="444"/>
      <c r="D85" s="53"/>
      <c r="E85" s="53"/>
    </row>
    <row r="86" spans="1:5" ht="22.5" customHeight="1">
      <c r="A86" s="46" t="s">
        <v>475</v>
      </c>
      <c r="B86" s="443" t="s">
        <v>83</v>
      </c>
      <c r="C86" s="444"/>
      <c r="D86" s="53"/>
      <c r="E86" s="53"/>
    </row>
    <row r="87" spans="1:5" ht="9" customHeight="1">
      <c r="A87" s="46" t="s">
        <v>481</v>
      </c>
      <c r="B87" s="443" t="s">
        <v>84</v>
      </c>
      <c r="C87" s="444"/>
      <c r="D87" s="53"/>
      <c r="E87" s="53"/>
    </row>
    <row r="88" spans="1:5" ht="9" customHeight="1">
      <c r="A88" s="46" t="s">
        <v>482</v>
      </c>
      <c r="B88" s="443" t="s">
        <v>713</v>
      </c>
      <c r="C88" s="444"/>
      <c r="D88" s="53"/>
      <c r="E88" s="53"/>
    </row>
    <row r="89" spans="1:5" ht="9" customHeight="1">
      <c r="A89" s="46" t="s">
        <v>736</v>
      </c>
      <c r="B89" s="443" t="s">
        <v>714</v>
      </c>
      <c r="C89" s="444"/>
      <c r="D89" s="53"/>
      <c r="E89" s="53"/>
    </row>
    <row r="90" spans="1:5" ht="9" customHeight="1">
      <c r="A90" s="136" t="s">
        <v>257</v>
      </c>
      <c r="B90" s="445" t="s">
        <v>85</v>
      </c>
      <c r="C90" s="446"/>
      <c r="D90" s="134">
        <f>SUM(D64+D73+D83+D84+D85+D86+D87+D88+D89)</f>
        <v>-647705</v>
      </c>
      <c r="E90" s="134">
        <f>SUM(E64+E73+E83+E84+E85+E86+E87+E88+E89)</f>
        <v>-220000</v>
      </c>
    </row>
    <row r="91" spans="1:5" ht="9" customHeight="1">
      <c r="A91" s="137" t="s">
        <v>292</v>
      </c>
      <c r="B91" s="439" t="s">
        <v>715</v>
      </c>
      <c r="C91" s="440"/>
      <c r="D91" s="134">
        <f>D41+D62+D90</f>
        <v>-316856</v>
      </c>
      <c r="E91" s="134">
        <f>E41+E62+E90</f>
        <v>807148</v>
      </c>
    </row>
    <row r="92" spans="1:5" ht="9" customHeight="1">
      <c r="A92" s="137" t="s">
        <v>350</v>
      </c>
      <c r="B92" s="439" t="s">
        <v>86</v>
      </c>
      <c r="C92" s="440"/>
      <c r="D92" s="138">
        <v>1801000</v>
      </c>
      <c r="E92" s="139">
        <v>2102648</v>
      </c>
    </row>
    <row r="93" spans="1:5" ht="22.5" customHeight="1">
      <c r="A93" s="137" t="s">
        <v>351</v>
      </c>
      <c r="B93" s="439" t="s">
        <v>87</v>
      </c>
      <c r="C93" s="440"/>
      <c r="D93" s="138">
        <v>1484144</v>
      </c>
      <c r="E93" s="139">
        <v>2909796</v>
      </c>
    </row>
    <row r="94" spans="1:5" ht="22.5" customHeight="1">
      <c r="A94" s="137" t="s">
        <v>352</v>
      </c>
      <c r="B94" s="439" t="s">
        <v>88</v>
      </c>
      <c r="C94" s="440"/>
      <c r="D94" s="138"/>
      <c r="E94" s="139"/>
    </row>
    <row r="95" spans="1:5" ht="22.5" customHeight="1">
      <c r="A95" s="137" t="s">
        <v>353</v>
      </c>
      <c r="B95" s="439" t="s">
        <v>89</v>
      </c>
      <c r="C95" s="440"/>
      <c r="D95" s="138">
        <v>1484144</v>
      </c>
      <c r="E95" s="139">
        <v>2909796</v>
      </c>
    </row>
  </sheetData>
  <sheetProtection password="9F76" sheet="1" objects="1" scenarios="1" formatCells="0" formatColumns="0" formatRows="0" insertColumns="0" insertRows="0"/>
  <mergeCells count="102">
    <mergeCell ref="A1:E1"/>
    <mergeCell ref="A2:E2"/>
    <mergeCell ref="A5:B5"/>
    <mergeCell ref="C5:E5"/>
    <mergeCell ref="A4:B4"/>
    <mergeCell ref="C4:E4"/>
    <mergeCell ref="A3:B3"/>
    <mergeCell ref="C3:E3"/>
    <mergeCell ref="A8:A10"/>
    <mergeCell ref="B8:C10"/>
    <mergeCell ref="D9:D10"/>
    <mergeCell ref="A6:B6"/>
    <mergeCell ref="C6:E6"/>
    <mergeCell ref="E9:E10"/>
    <mergeCell ref="B15:C15"/>
    <mergeCell ref="B16:C16"/>
    <mergeCell ref="B17:C17"/>
    <mergeCell ref="B18:C18"/>
    <mergeCell ref="B11:C11"/>
    <mergeCell ref="B12:C12"/>
    <mergeCell ref="B13:C13"/>
    <mergeCell ref="B14:C14"/>
    <mergeCell ref="B23:C23"/>
    <mergeCell ref="B24:C24"/>
    <mergeCell ref="B25:C25"/>
    <mergeCell ref="B26:C26"/>
    <mergeCell ref="B19:C19"/>
    <mergeCell ref="B20:C20"/>
    <mergeCell ref="B21:C21"/>
    <mergeCell ref="B22:C22"/>
    <mergeCell ref="B31:C31"/>
    <mergeCell ref="B32:C32"/>
    <mergeCell ref="B33:C33"/>
    <mergeCell ref="A34:A35"/>
    <mergeCell ref="B34:C35"/>
    <mergeCell ref="B27:C27"/>
    <mergeCell ref="B28:C28"/>
    <mergeCell ref="B29:C29"/>
    <mergeCell ref="B30:C30"/>
    <mergeCell ref="B38:C38"/>
    <mergeCell ref="B39:C39"/>
    <mergeCell ref="B40:C40"/>
    <mergeCell ref="B41:C41"/>
    <mergeCell ref="D34:D35"/>
    <mergeCell ref="E34:E35"/>
    <mergeCell ref="B36:C36"/>
    <mergeCell ref="B37:C37"/>
    <mergeCell ref="B46:C46"/>
    <mergeCell ref="B47:C47"/>
    <mergeCell ref="B48:C48"/>
    <mergeCell ref="B49:C49"/>
    <mergeCell ref="A42:E42"/>
    <mergeCell ref="B43:C43"/>
    <mergeCell ref="B44:C44"/>
    <mergeCell ref="B45:C45"/>
    <mergeCell ref="B50:C50"/>
    <mergeCell ref="B51:C51"/>
    <mergeCell ref="B52:C52"/>
    <mergeCell ref="B61:C61"/>
    <mergeCell ref="B53:C53"/>
    <mergeCell ref="B54:C54"/>
    <mergeCell ref="B55:C55"/>
    <mergeCell ref="B56:C56"/>
    <mergeCell ref="B62:C62"/>
    <mergeCell ref="A63:E63"/>
    <mergeCell ref="B64:C64"/>
    <mergeCell ref="B57:C57"/>
    <mergeCell ref="B58:C58"/>
    <mergeCell ref="B59:C59"/>
    <mergeCell ref="B60:C60"/>
    <mergeCell ref="B69:C69"/>
    <mergeCell ref="B70:C70"/>
    <mergeCell ref="B71:C71"/>
    <mergeCell ref="B72:C72"/>
    <mergeCell ref="B65:C65"/>
    <mergeCell ref="B66:C66"/>
    <mergeCell ref="B67:C67"/>
    <mergeCell ref="B68:C68"/>
    <mergeCell ref="B77:C77"/>
    <mergeCell ref="B78:C78"/>
    <mergeCell ref="B79:C79"/>
    <mergeCell ref="B80:C80"/>
    <mergeCell ref="B73:C73"/>
    <mergeCell ref="B74:C74"/>
    <mergeCell ref="B75:C75"/>
    <mergeCell ref="B76:C76"/>
    <mergeCell ref="B87:C87"/>
    <mergeCell ref="B88:C88"/>
    <mergeCell ref="B81:C81"/>
    <mergeCell ref="B82:C82"/>
    <mergeCell ref="B83:C83"/>
    <mergeCell ref="B84:C84"/>
    <mergeCell ref="B93:C93"/>
    <mergeCell ref="B94:C94"/>
    <mergeCell ref="B95:C95"/>
    <mergeCell ref="D8:E8"/>
    <mergeCell ref="B89:C89"/>
    <mergeCell ref="B90:C90"/>
    <mergeCell ref="B91:C91"/>
    <mergeCell ref="B92:C92"/>
    <mergeCell ref="B85:C85"/>
    <mergeCell ref="B86:C86"/>
  </mergeCells>
  <printOptions/>
  <pageMargins left="0.1968503937007874" right="0" top="0.984251968503937" bottom="0.984251968503937" header="0.5118110236220472" footer="0.511811023622047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Eva KOVACIKOVA</cp:lastModifiedBy>
  <cp:lastPrinted>2016-11-23T10:06:43Z</cp:lastPrinted>
  <dcterms:created xsi:type="dcterms:W3CDTF">2002-10-09T11:25:34Z</dcterms:created>
  <dcterms:modified xsi:type="dcterms:W3CDTF">2016-11-23T10:11:48Z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